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Práce\2025\Ing. Martin Ondráček KV Eng\Aš Horní Paseky - odtok z ČOV\"/>
    </mc:Choice>
  </mc:AlternateContent>
  <bookViews>
    <workbookView xWindow="0" yWindow="0" windowWidth="0" windowHeight="0"/>
  </bookViews>
  <sheets>
    <sheet name="Rekapitulace stavby" sheetId="1" r:id="rId1"/>
    <sheet name="SO 01 - Odtok z ČOV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'SO 01 - Odtok z ČOV'!$C$100:$K$693</definedName>
    <definedName name="_xlnm.Print_Area" localSheetId="1">'SO 01 - Odtok z ČOV'!$C$4:$J$39,'SO 01 - Odtok z ČOV'!$C$45:$J$82,'SO 01 - Odtok z ČOV'!$C$88:$K$693</definedName>
    <definedName name="_xlnm.Print_Titles" localSheetId="1">'SO 01 - Odtok z ČOV'!$100:$100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691"/>
  <c r="BH691"/>
  <c r="BG691"/>
  <c r="BF691"/>
  <c r="T691"/>
  <c r="T690"/>
  <c r="R691"/>
  <c r="R690"/>
  <c r="P691"/>
  <c r="P690"/>
  <c r="BI687"/>
  <c r="BH687"/>
  <c r="BG687"/>
  <c r="BF687"/>
  <c r="T687"/>
  <c r="R687"/>
  <c r="P687"/>
  <c r="BI684"/>
  <c r="BH684"/>
  <c r="BG684"/>
  <c r="BF684"/>
  <c r="T684"/>
  <c r="R684"/>
  <c r="P684"/>
  <c r="BI681"/>
  <c r="BH681"/>
  <c r="BG681"/>
  <c r="BF681"/>
  <c r="T681"/>
  <c r="R681"/>
  <c r="P681"/>
  <c r="BI676"/>
  <c r="BH676"/>
  <c r="BG676"/>
  <c r="BF676"/>
  <c r="T676"/>
  <c r="R676"/>
  <c r="P676"/>
  <c r="BI673"/>
  <c r="BH673"/>
  <c r="BG673"/>
  <c r="BF673"/>
  <c r="T673"/>
  <c r="R673"/>
  <c r="P673"/>
  <c r="BI670"/>
  <c r="BH670"/>
  <c r="BG670"/>
  <c r="BF670"/>
  <c r="T670"/>
  <c r="R670"/>
  <c r="P670"/>
  <c r="BI667"/>
  <c r="BH667"/>
  <c r="BG667"/>
  <c r="BF667"/>
  <c r="T667"/>
  <c r="R667"/>
  <c r="P667"/>
  <c r="BI664"/>
  <c r="BH664"/>
  <c r="BG664"/>
  <c r="BF664"/>
  <c r="T664"/>
  <c r="R664"/>
  <c r="P664"/>
  <c r="BI661"/>
  <c r="BH661"/>
  <c r="BG661"/>
  <c r="BF661"/>
  <c r="T661"/>
  <c r="R661"/>
  <c r="P661"/>
  <c r="BI657"/>
  <c r="BH657"/>
  <c r="BG657"/>
  <c r="BF657"/>
  <c r="T657"/>
  <c r="R657"/>
  <c r="P657"/>
  <c r="BI655"/>
  <c r="BH655"/>
  <c r="BG655"/>
  <c r="BF655"/>
  <c r="T655"/>
  <c r="R655"/>
  <c r="P655"/>
  <c r="BI653"/>
  <c r="BH653"/>
  <c r="BG653"/>
  <c r="BF653"/>
  <c r="T653"/>
  <c r="R653"/>
  <c r="P653"/>
  <c r="BI649"/>
  <c r="BH649"/>
  <c r="BG649"/>
  <c r="BF649"/>
  <c r="T649"/>
  <c r="T648"/>
  <c r="R649"/>
  <c r="R648"/>
  <c r="P649"/>
  <c r="P648"/>
  <c r="BI645"/>
  <c r="BH645"/>
  <c r="BG645"/>
  <c r="BF645"/>
  <c r="T645"/>
  <c r="R645"/>
  <c r="P645"/>
  <c r="BI640"/>
  <c r="BH640"/>
  <c r="BG640"/>
  <c r="BF640"/>
  <c r="T640"/>
  <c r="R640"/>
  <c r="P640"/>
  <c r="BI637"/>
  <c r="BH637"/>
  <c r="BG637"/>
  <c r="BF637"/>
  <c r="T637"/>
  <c r="R637"/>
  <c r="P637"/>
  <c r="BI634"/>
  <c r="BH634"/>
  <c r="BG634"/>
  <c r="BF634"/>
  <c r="T634"/>
  <c r="R634"/>
  <c r="P634"/>
  <c r="BI629"/>
  <c r="BH629"/>
  <c r="BG629"/>
  <c r="BF629"/>
  <c r="T629"/>
  <c r="R629"/>
  <c r="P629"/>
  <c r="BI625"/>
  <c r="BH625"/>
  <c r="BG625"/>
  <c r="BF625"/>
  <c r="T625"/>
  <c r="R625"/>
  <c r="P625"/>
  <c r="BI622"/>
  <c r="BH622"/>
  <c r="BG622"/>
  <c r="BF622"/>
  <c r="T622"/>
  <c r="R622"/>
  <c r="P622"/>
  <c r="BI618"/>
  <c r="BH618"/>
  <c r="BG618"/>
  <c r="BF618"/>
  <c r="T618"/>
  <c r="R618"/>
  <c r="P618"/>
  <c r="BI611"/>
  <c r="BH611"/>
  <c r="BG611"/>
  <c r="BF611"/>
  <c r="T611"/>
  <c r="R611"/>
  <c r="P611"/>
  <c r="BI607"/>
  <c r="BH607"/>
  <c r="BG607"/>
  <c r="BF607"/>
  <c r="T607"/>
  <c r="R607"/>
  <c r="P607"/>
  <c r="BI604"/>
  <c r="BH604"/>
  <c r="BG604"/>
  <c r="BF604"/>
  <c r="T604"/>
  <c r="R604"/>
  <c r="P604"/>
  <c r="BI600"/>
  <c r="BH600"/>
  <c r="BG600"/>
  <c r="BF600"/>
  <c r="T600"/>
  <c r="R600"/>
  <c r="P600"/>
  <c r="BI596"/>
  <c r="BH596"/>
  <c r="BG596"/>
  <c r="BF596"/>
  <c r="T596"/>
  <c r="R596"/>
  <c r="P596"/>
  <c r="BI593"/>
  <c r="BH593"/>
  <c r="BG593"/>
  <c r="BF593"/>
  <c r="T593"/>
  <c r="R593"/>
  <c r="P593"/>
  <c r="BI589"/>
  <c r="BH589"/>
  <c r="BG589"/>
  <c r="BF589"/>
  <c r="T589"/>
  <c r="R589"/>
  <c r="P589"/>
  <c r="BI586"/>
  <c r="BH586"/>
  <c r="BG586"/>
  <c r="BF586"/>
  <c r="T586"/>
  <c r="R586"/>
  <c r="P586"/>
  <c r="BI581"/>
  <c r="BH581"/>
  <c r="BG581"/>
  <c r="BF581"/>
  <c r="T581"/>
  <c r="R581"/>
  <c r="P581"/>
  <c r="BI578"/>
  <c r="BH578"/>
  <c r="BG578"/>
  <c r="BF578"/>
  <c r="T578"/>
  <c r="R578"/>
  <c r="P578"/>
  <c r="BI575"/>
  <c r="BH575"/>
  <c r="BG575"/>
  <c r="BF575"/>
  <c r="T575"/>
  <c r="R575"/>
  <c r="P575"/>
  <c r="BI572"/>
  <c r="BH572"/>
  <c r="BG572"/>
  <c r="BF572"/>
  <c r="T572"/>
  <c r="R572"/>
  <c r="P572"/>
  <c r="BI569"/>
  <c r="BH569"/>
  <c r="BG569"/>
  <c r="BF569"/>
  <c r="T569"/>
  <c r="R569"/>
  <c r="P569"/>
  <c r="BI560"/>
  <c r="BH560"/>
  <c r="BG560"/>
  <c r="BF560"/>
  <c r="T560"/>
  <c r="R560"/>
  <c r="P560"/>
  <c r="BI557"/>
  <c r="BH557"/>
  <c r="BG557"/>
  <c r="BF557"/>
  <c r="T557"/>
  <c r="R557"/>
  <c r="P557"/>
  <c r="BI553"/>
  <c r="BH553"/>
  <c r="BG553"/>
  <c r="BF553"/>
  <c r="T553"/>
  <c r="R553"/>
  <c r="P553"/>
  <c r="BI550"/>
  <c r="BH550"/>
  <c r="BG550"/>
  <c r="BF550"/>
  <c r="T550"/>
  <c r="R550"/>
  <c r="P550"/>
  <c r="BI546"/>
  <c r="BH546"/>
  <c r="BG546"/>
  <c r="BF546"/>
  <c r="T546"/>
  <c r="R546"/>
  <c r="P546"/>
  <c r="BI543"/>
  <c r="BH543"/>
  <c r="BG543"/>
  <c r="BF543"/>
  <c r="T543"/>
  <c r="R543"/>
  <c r="P543"/>
  <c r="BI539"/>
  <c r="BH539"/>
  <c r="BG539"/>
  <c r="BF539"/>
  <c r="T539"/>
  <c r="R539"/>
  <c r="P539"/>
  <c r="BI536"/>
  <c r="BH536"/>
  <c r="BG536"/>
  <c r="BF536"/>
  <c r="T536"/>
  <c r="R536"/>
  <c r="P536"/>
  <c r="BI532"/>
  <c r="BH532"/>
  <c r="BG532"/>
  <c r="BF532"/>
  <c r="T532"/>
  <c r="R532"/>
  <c r="P532"/>
  <c r="BI529"/>
  <c r="BH529"/>
  <c r="BG529"/>
  <c r="BF529"/>
  <c r="T529"/>
  <c r="R529"/>
  <c r="P529"/>
  <c r="BI526"/>
  <c r="BH526"/>
  <c r="BG526"/>
  <c r="BF526"/>
  <c r="T526"/>
  <c r="R526"/>
  <c r="P526"/>
  <c r="BI522"/>
  <c r="BH522"/>
  <c r="BG522"/>
  <c r="BF522"/>
  <c r="T522"/>
  <c r="R522"/>
  <c r="P522"/>
  <c r="BI518"/>
  <c r="BH518"/>
  <c r="BG518"/>
  <c r="BF518"/>
  <c r="T518"/>
  <c r="R518"/>
  <c r="P518"/>
  <c r="BI515"/>
  <c r="BH515"/>
  <c r="BG515"/>
  <c r="BF515"/>
  <c r="T515"/>
  <c r="R515"/>
  <c r="P515"/>
  <c r="BI512"/>
  <c r="BH512"/>
  <c r="BG512"/>
  <c r="BF512"/>
  <c r="T512"/>
  <c r="R512"/>
  <c r="P512"/>
  <c r="BI509"/>
  <c r="BH509"/>
  <c r="BG509"/>
  <c r="BF509"/>
  <c r="T509"/>
  <c r="R509"/>
  <c r="P509"/>
  <c r="BI506"/>
  <c r="BH506"/>
  <c r="BG506"/>
  <c r="BF506"/>
  <c r="T506"/>
  <c r="R506"/>
  <c r="P506"/>
  <c r="BI502"/>
  <c r="BH502"/>
  <c r="BG502"/>
  <c r="BF502"/>
  <c r="T502"/>
  <c r="R502"/>
  <c r="P502"/>
  <c r="BI499"/>
  <c r="BH499"/>
  <c r="BG499"/>
  <c r="BF499"/>
  <c r="T499"/>
  <c r="R499"/>
  <c r="P499"/>
  <c r="BI495"/>
  <c r="BH495"/>
  <c r="BG495"/>
  <c r="BF495"/>
  <c r="T495"/>
  <c r="R495"/>
  <c r="P495"/>
  <c r="BI491"/>
  <c r="BH491"/>
  <c r="BG491"/>
  <c r="BF491"/>
  <c r="T491"/>
  <c r="R491"/>
  <c r="P491"/>
  <c r="BI487"/>
  <c r="BH487"/>
  <c r="BG487"/>
  <c r="BF487"/>
  <c r="T487"/>
  <c r="R487"/>
  <c r="P487"/>
  <c r="BI480"/>
  <c r="BH480"/>
  <c r="BG480"/>
  <c r="BF480"/>
  <c r="T480"/>
  <c r="R480"/>
  <c r="P480"/>
  <c r="BI476"/>
  <c r="BH476"/>
  <c r="BG476"/>
  <c r="BF476"/>
  <c r="T476"/>
  <c r="R476"/>
  <c r="P476"/>
  <c r="BI473"/>
  <c r="BH473"/>
  <c r="BG473"/>
  <c r="BF473"/>
  <c r="T473"/>
  <c r="R473"/>
  <c r="P473"/>
  <c r="BI469"/>
  <c r="BH469"/>
  <c r="BG469"/>
  <c r="BF469"/>
  <c r="T469"/>
  <c r="R469"/>
  <c r="P469"/>
  <c r="BI465"/>
  <c r="BH465"/>
  <c r="BG465"/>
  <c r="BF465"/>
  <c r="T465"/>
  <c r="R465"/>
  <c r="P465"/>
  <c r="BI456"/>
  <c r="BH456"/>
  <c r="BG456"/>
  <c r="BF456"/>
  <c r="T456"/>
  <c r="R456"/>
  <c r="P456"/>
  <c r="BI450"/>
  <c r="BH450"/>
  <c r="BG450"/>
  <c r="BF450"/>
  <c r="T450"/>
  <c r="R450"/>
  <c r="P450"/>
  <c r="BI444"/>
  <c r="BH444"/>
  <c r="BG444"/>
  <c r="BF444"/>
  <c r="T444"/>
  <c r="R444"/>
  <c r="P444"/>
  <c r="BI440"/>
  <c r="BH440"/>
  <c r="BG440"/>
  <c r="BF440"/>
  <c r="T440"/>
  <c r="R440"/>
  <c r="P440"/>
  <c r="BI436"/>
  <c r="BH436"/>
  <c r="BG436"/>
  <c r="BF436"/>
  <c r="T436"/>
  <c r="R436"/>
  <c r="P436"/>
  <c r="BI433"/>
  <c r="BH433"/>
  <c r="BG433"/>
  <c r="BF433"/>
  <c r="T433"/>
  <c r="R433"/>
  <c r="P433"/>
  <c r="BI427"/>
  <c r="BH427"/>
  <c r="BG427"/>
  <c r="BF427"/>
  <c r="T427"/>
  <c r="R427"/>
  <c r="P427"/>
  <c r="BI424"/>
  <c r="BH424"/>
  <c r="BG424"/>
  <c r="BF424"/>
  <c r="T424"/>
  <c r="R424"/>
  <c r="P424"/>
  <c r="BI416"/>
  <c r="BH416"/>
  <c r="BG416"/>
  <c r="BF416"/>
  <c r="T416"/>
  <c r="R416"/>
  <c r="P416"/>
  <c r="BI408"/>
  <c r="BH408"/>
  <c r="BG408"/>
  <c r="BF408"/>
  <c r="T408"/>
  <c r="R408"/>
  <c r="P408"/>
  <c r="BI397"/>
  <c r="BH397"/>
  <c r="BG397"/>
  <c r="BF397"/>
  <c r="T397"/>
  <c r="T396"/>
  <c r="R397"/>
  <c r="R396"/>
  <c r="P397"/>
  <c r="P396"/>
  <c r="BI393"/>
  <c r="BH393"/>
  <c r="BG393"/>
  <c r="BF393"/>
  <c r="T393"/>
  <c r="R393"/>
  <c r="P393"/>
  <c r="BI390"/>
  <c r="BH390"/>
  <c r="BG390"/>
  <c r="BF390"/>
  <c r="T390"/>
  <c r="R390"/>
  <c r="P390"/>
  <c r="BI386"/>
  <c r="BH386"/>
  <c r="BG386"/>
  <c r="BF386"/>
  <c r="T386"/>
  <c r="R386"/>
  <c r="P386"/>
  <c r="BI382"/>
  <c r="BH382"/>
  <c r="BG382"/>
  <c r="BF382"/>
  <c r="T382"/>
  <c r="R382"/>
  <c r="P382"/>
  <c r="BI376"/>
  <c r="BH376"/>
  <c r="BG376"/>
  <c r="BF376"/>
  <c r="T376"/>
  <c r="R376"/>
  <c r="P376"/>
  <c r="BI373"/>
  <c r="BH373"/>
  <c r="BG373"/>
  <c r="BF373"/>
  <c r="T373"/>
  <c r="R373"/>
  <c r="P373"/>
  <c r="BI370"/>
  <c r="BH370"/>
  <c r="BG370"/>
  <c r="BF370"/>
  <c r="T370"/>
  <c r="R370"/>
  <c r="P370"/>
  <c r="BI364"/>
  <c r="BH364"/>
  <c r="BG364"/>
  <c r="BF364"/>
  <c r="T364"/>
  <c r="R364"/>
  <c r="P364"/>
  <c r="BI358"/>
  <c r="BH358"/>
  <c r="BG358"/>
  <c r="BF358"/>
  <c r="T358"/>
  <c r="R358"/>
  <c r="P358"/>
  <c r="BI354"/>
  <c r="BH354"/>
  <c r="BG354"/>
  <c r="BF354"/>
  <c r="T354"/>
  <c r="R354"/>
  <c r="P354"/>
  <c r="BI348"/>
  <c r="BH348"/>
  <c r="BG348"/>
  <c r="BF348"/>
  <c r="T348"/>
  <c r="R348"/>
  <c r="P348"/>
  <c r="BI341"/>
  <c r="BH341"/>
  <c r="BG341"/>
  <c r="BF341"/>
  <c r="T341"/>
  <c r="R341"/>
  <c r="P341"/>
  <c r="BI337"/>
  <c r="BH337"/>
  <c r="BG337"/>
  <c r="BF337"/>
  <c r="T337"/>
  <c r="R337"/>
  <c r="P337"/>
  <c r="BI322"/>
  <c r="BH322"/>
  <c r="BG322"/>
  <c r="BF322"/>
  <c r="T322"/>
  <c r="R322"/>
  <c r="P322"/>
  <c r="BI319"/>
  <c r="BH319"/>
  <c r="BG319"/>
  <c r="BF319"/>
  <c r="T319"/>
  <c r="R319"/>
  <c r="P319"/>
  <c r="BI312"/>
  <c r="BH312"/>
  <c r="BG312"/>
  <c r="BF312"/>
  <c r="T312"/>
  <c r="R312"/>
  <c r="P312"/>
  <c r="BI307"/>
  <c r="BH307"/>
  <c r="BG307"/>
  <c r="BF307"/>
  <c r="T307"/>
  <c r="R307"/>
  <c r="P307"/>
  <c r="BI295"/>
  <c r="BH295"/>
  <c r="BG295"/>
  <c r="BF295"/>
  <c r="T295"/>
  <c r="R295"/>
  <c r="P295"/>
  <c r="BI292"/>
  <c r="BH292"/>
  <c r="BG292"/>
  <c r="BF292"/>
  <c r="T292"/>
  <c r="R292"/>
  <c r="P292"/>
  <c r="BI288"/>
  <c r="BH288"/>
  <c r="BG288"/>
  <c r="BF288"/>
  <c r="T288"/>
  <c r="R288"/>
  <c r="P288"/>
  <c r="BI281"/>
  <c r="BH281"/>
  <c r="BG281"/>
  <c r="BF281"/>
  <c r="T281"/>
  <c r="R281"/>
  <c r="P281"/>
  <c r="BI277"/>
  <c r="BH277"/>
  <c r="BG277"/>
  <c r="BF277"/>
  <c r="T277"/>
  <c r="R277"/>
  <c r="P277"/>
  <c r="BI267"/>
  <c r="BH267"/>
  <c r="BG267"/>
  <c r="BF267"/>
  <c r="T267"/>
  <c r="R267"/>
  <c r="P267"/>
  <c r="BI263"/>
  <c r="BH263"/>
  <c r="BG263"/>
  <c r="BF263"/>
  <c r="T263"/>
  <c r="R263"/>
  <c r="P263"/>
  <c r="BI260"/>
  <c r="BH260"/>
  <c r="BG260"/>
  <c r="BF260"/>
  <c r="T260"/>
  <c r="R260"/>
  <c r="P260"/>
  <c r="BI255"/>
  <c r="BH255"/>
  <c r="BG255"/>
  <c r="BF255"/>
  <c r="T255"/>
  <c r="R255"/>
  <c r="P255"/>
  <c r="BI249"/>
  <c r="BH249"/>
  <c r="BG249"/>
  <c r="BF249"/>
  <c r="T249"/>
  <c r="R249"/>
  <c r="P249"/>
  <c r="BI246"/>
  <c r="BH246"/>
  <c r="BG246"/>
  <c r="BF246"/>
  <c r="T246"/>
  <c r="R246"/>
  <c r="P246"/>
  <c r="BI240"/>
  <c r="BH240"/>
  <c r="BG240"/>
  <c r="BF240"/>
  <c r="T240"/>
  <c r="R240"/>
  <c r="P240"/>
  <c r="BI234"/>
  <c r="BH234"/>
  <c r="BG234"/>
  <c r="BF234"/>
  <c r="T234"/>
  <c r="R234"/>
  <c r="P234"/>
  <c r="BI229"/>
  <c r="BH229"/>
  <c r="BG229"/>
  <c r="BF229"/>
  <c r="T229"/>
  <c r="R229"/>
  <c r="P229"/>
  <c r="BI221"/>
  <c r="BH221"/>
  <c r="BG221"/>
  <c r="BF221"/>
  <c r="T221"/>
  <c r="R221"/>
  <c r="P221"/>
  <c r="BI213"/>
  <c r="BH213"/>
  <c r="BG213"/>
  <c r="BF213"/>
  <c r="T213"/>
  <c r="R213"/>
  <c r="P213"/>
  <c r="BI209"/>
  <c r="BH209"/>
  <c r="BG209"/>
  <c r="BF209"/>
  <c r="T209"/>
  <c r="R209"/>
  <c r="P209"/>
  <c r="BI205"/>
  <c r="BH205"/>
  <c r="BG205"/>
  <c r="BF205"/>
  <c r="T205"/>
  <c r="R205"/>
  <c r="P205"/>
  <c r="BI199"/>
  <c r="BH199"/>
  <c r="BG199"/>
  <c r="BF199"/>
  <c r="T199"/>
  <c r="R199"/>
  <c r="P199"/>
  <c r="BI196"/>
  <c r="BH196"/>
  <c r="BG196"/>
  <c r="BF196"/>
  <c r="T196"/>
  <c r="R196"/>
  <c r="P196"/>
  <c r="BI191"/>
  <c r="BH191"/>
  <c r="BG191"/>
  <c r="BF191"/>
  <c r="T191"/>
  <c r="R191"/>
  <c r="P191"/>
  <c r="BI185"/>
  <c r="BH185"/>
  <c r="BG185"/>
  <c r="BF185"/>
  <c r="T185"/>
  <c r="R185"/>
  <c r="P185"/>
  <c r="BI182"/>
  <c r="BH182"/>
  <c r="BG182"/>
  <c r="BF182"/>
  <c r="T182"/>
  <c r="R182"/>
  <c r="P182"/>
  <c r="BI178"/>
  <c r="BH178"/>
  <c r="BG178"/>
  <c r="BF178"/>
  <c r="T178"/>
  <c r="R178"/>
  <c r="P178"/>
  <c r="BI172"/>
  <c r="BH172"/>
  <c r="BG172"/>
  <c r="BF172"/>
  <c r="T172"/>
  <c r="R172"/>
  <c r="P172"/>
  <c r="BI162"/>
  <c r="BH162"/>
  <c r="BG162"/>
  <c r="BF162"/>
  <c r="T162"/>
  <c r="R162"/>
  <c r="P162"/>
  <c r="BI156"/>
  <c r="BH156"/>
  <c r="BG156"/>
  <c r="BF156"/>
  <c r="T156"/>
  <c r="R156"/>
  <c r="P156"/>
  <c r="BI153"/>
  <c r="BH153"/>
  <c r="BG153"/>
  <c r="BF153"/>
  <c r="T153"/>
  <c r="R153"/>
  <c r="P153"/>
  <c r="BI147"/>
  <c r="BH147"/>
  <c r="BG147"/>
  <c r="BF147"/>
  <c r="T147"/>
  <c r="R147"/>
  <c r="P147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1"/>
  <c r="BH111"/>
  <c r="BG111"/>
  <c r="BF111"/>
  <c r="T111"/>
  <c r="R111"/>
  <c r="P111"/>
  <c r="BI105"/>
  <c r="BH105"/>
  <c r="BG105"/>
  <c r="BF105"/>
  <c r="T105"/>
  <c r="R105"/>
  <c r="P105"/>
  <c r="J98"/>
  <c r="J97"/>
  <c r="F97"/>
  <c r="F95"/>
  <c r="E93"/>
  <c r="J55"/>
  <c r="J54"/>
  <c r="F54"/>
  <c r="F52"/>
  <c r="E50"/>
  <c r="J18"/>
  <c r="E18"/>
  <c r="F98"/>
  <c r="J17"/>
  <c r="J12"/>
  <c r="J52"/>
  <c r="E7"/>
  <c r="E91"/>
  <c i="1" r="L50"/>
  <c r="AM50"/>
  <c r="AM49"/>
  <c r="L49"/>
  <c r="AM47"/>
  <c r="L47"/>
  <c r="L45"/>
  <c r="L44"/>
  <c i="2" r="J221"/>
  <c r="J436"/>
  <c r="J622"/>
  <c r="J667"/>
  <c r="J267"/>
  <c r="J295"/>
  <c r="BK487"/>
  <c r="J354"/>
  <c r="BK661"/>
  <c r="J676"/>
  <c r="J550"/>
  <c r="J499"/>
  <c r="J604"/>
  <c r="BK397"/>
  <c r="J341"/>
  <c r="J649"/>
  <c r="BK495"/>
  <c r="J618"/>
  <c r="BK502"/>
  <c r="J625"/>
  <c r="BK255"/>
  <c r="BK512"/>
  <c r="BK249"/>
  <c r="BK267"/>
  <c r="BK111"/>
  <c r="BK575"/>
  <c r="BK637"/>
  <c r="J382"/>
  <c r="J578"/>
  <c r="BK653"/>
  <c r="BK450"/>
  <c r="BK354"/>
  <c r="J543"/>
  <c r="J600"/>
  <c r="BK125"/>
  <c r="BK522"/>
  <c r="J684"/>
  <c r="J629"/>
  <c r="BK142"/>
  <c r="BK506"/>
  <c r="J178"/>
  <c r="J147"/>
  <c r="J364"/>
  <c r="J185"/>
  <c r="BK629"/>
  <c r="BK436"/>
  <c r="BK532"/>
  <c r="BK319"/>
  <c r="BK456"/>
  <c r="J119"/>
  <c r="J116"/>
  <c r="BK667"/>
  <c r="BK416"/>
  <c r="BK581"/>
  <c r="BK128"/>
  <c r="J153"/>
  <c r="BK386"/>
  <c r="J105"/>
  <c r="J553"/>
  <c r="J440"/>
  <c r="J373"/>
  <c r="J199"/>
  <c r="J205"/>
  <c r="J358"/>
  <c r="J607"/>
  <c r="BK182"/>
  <c r="J664"/>
  <c r="BK578"/>
  <c r="J581"/>
  <c r="BK288"/>
  <c r="BK147"/>
  <c r="BK191"/>
  <c r="J408"/>
  <c r="BK634"/>
  <c r="BK234"/>
  <c r="BK676"/>
  <c r="BK322"/>
  <c r="BK358"/>
  <c r="BK370"/>
  <c r="BK408"/>
  <c r="J476"/>
  <c r="J312"/>
  <c r="BK687"/>
  <c r="J532"/>
  <c r="J263"/>
  <c r="BK178"/>
  <c r="J424"/>
  <c r="J390"/>
  <c r="BK640"/>
  <c r="J560"/>
  <c r="BK348"/>
  <c r="BK684"/>
  <c r="BK480"/>
  <c r="BK649"/>
  <c r="J433"/>
  <c r="BK645"/>
  <c r="J661"/>
  <c r="BK341"/>
  <c r="J319"/>
  <c r="BK390"/>
  <c r="BK209"/>
  <c r="BK611"/>
  <c r="J260"/>
  <c r="BK664"/>
  <c r="BK539"/>
  <c r="J172"/>
  <c r="J322"/>
  <c r="BK138"/>
  <c r="BK657"/>
  <c r="BK196"/>
  <c r="BK281"/>
  <c r="BK172"/>
  <c r="BK469"/>
  <c r="BK105"/>
  <c r="BK586"/>
  <c r="J386"/>
  <c r="BK246"/>
  <c r="J246"/>
  <c r="J469"/>
  <c r="J657"/>
  <c r="BK130"/>
  <c r="J518"/>
  <c r="BK515"/>
  <c r="J213"/>
  <c r="BK376"/>
  <c r="J536"/>
  <c r="BK292"/>
  <c r="BK473"/>
  <c r="BK162"/>
  <c r="BK205"/>
  <c r="BK382"/>
  <c r="J240"/>
  <c r="J337"/>
  <c r="J277"/>
  <c r="J673"/>
  <c r="BK596"/>
  <c r="J596"/>
  <c r="BK295"/>
  <c r="J557"/>
  <c r="J138"/>
  <c r="J546"/>
  <c r="BK526"/>
  <c r="J569"/>
  <c r="J593"/>
  <c r="BK240"/>
  <c r="BK622"/>
  <c r="BK393"/>
  <c r="BK312"/>
  <c r="J456"/>
  <c r="BK518"/>
  <c r="J653"/>
  <c r="J670"/>
  <c r="BK509"/>
  <c r="BK263"/>
  <c r="BK156"/>
  <c r="J681"/>
  <c r="BK553"/>
  <c r="BK681"/>
  <c r="J611"/>
  <c r="BK560"/>
  <c r="J572"/>
  <c r="J288"/>
  <c r="J234"/>
  <c r="BK670"/>
  <c r="J125"/>
  <c r="BK589"/>
  <c r="J529"/>
  <c r="BK529"/>
  <c r="J687"/>
  <c r="J182"/>
  <c r="BK572"/>
  <c r="J416"/>
  <c r="BK199"/>
  <c r="J191"/>
  <c r="BK260"/>
  <c r="BK134"/>
  <c r="BK607"/>
  <c r="J255"/>
  <c r="J539"/>
  <c r="BK433"/>
  <c r="BK546"/>
  <c r="BK364"/>
  <c r="BK550"/>
  <c r="BK604"/>
  <c r="BK229"/>
  <c r="J655"/>
  <c r="J348"/>
  <c r="J162"/>
  <c r="BK557"/>
  <c r="BK440"/>
  <c r="J292"/>
  <c r="J196"/>
  <c r="J575"/>
  <c r="J589"/>
  <c r="BK373"/>
  <c r="BK476"/>
  <c r="BK499"/>
  <c r="BK119"/>
  <c r="BK424"/>
  <c r="J444"/>
  <c r="J515"/>
  <c r="J506"/>
  <c r="J634"/>
  <c r="J586"/>
  <c r="J427"/>
  <c r="BK593"/>
  <c r="BK618"/>
  <c r="J637"/>
  <c r="J522"/>
  <c r="BK673"/>
  <c r="J376"/>
  <c r="J156"/>
  <c r="BK153"/>
  <c r="BK569"/>
  <c r="J495"/>
  <c r="J134"/>
  <c r="J512"/>
  <c r="BK625"/>
  <c r="J640"/>
  <c r="J307"/>
  <c r="BK221"/>
  <c r="J526"/>
  <c r="BK213"/>
  <c r="J691"/>
  <c r="BK691"/>
  <c r="J281"/>
  <c r="J487"/>
  <c r="BK337"/>
  <c r="J491"/>
  <c r="J645"/>
  <c r="J465"/>
  <c r="BK465"/>
  <c r="J397"/>
  <c r="J393"/>
  <c r="BK600"/>
  <c r="BK277"/>
  <c r="J113"/>
  <c r="J229"/>
  <c r="BK113"/>
  <c r="J370"/>
  <c r="J128"/>
  <c r="BK427"/>
  <c r="J473"/>
  <c r="BK536"/>
  <c r="J209"/>
  <c r="J111"/>
  <c r="BK307"/>
  <c r="BK116"/>
  <c r="BK491"/>
  <c r="J249"/>
  <c r="BK444"/>
  <c r="J480"/>
  <c r="J130"/>
  <c r="J502"/>
  <c r="BK655"/>
  <c r="J142"/>
  <c i="1" r="AS54"/>
  <c i="2" r="J509"/>
  <c r="BK185"/>
  <c r="J450"/>
  <c r="BK543"/>
  <c l="1" r="BK104"/>
  <c r="BK133"/>
  <c r="J133"/>
  <c r="J63"/>
  <c r="BK347"/>
  <c r="J347"/>
  <c r="J65"/>
  <c r="R407"/>
  <c r="P432"/>
  <c r="P439"/>
  <c r="P190"/>
  <c r="BK407"/>
  <c r="P505"/>
  <c r="R617"/>
  <c r="R616"/>
  <c r="BK652"/>
  <c r="J652"/>
  <c r="J77"/>
  <c r="T660"/>
  <c r="R104"/>
  <c r="R133"/>
  <c r="P347"/>
  <c r="T407"/>
  <c r="BK439"/>
  <c r="J439"/>
  <c r="J70"/>
  <c r="BK494"/>
  <c r="J494"/>
  <c r="J71"/>
  <c r="T494"/>
  <c r="BK633"/>
  <c r="J633"/>
  <c r="J75"/>
  <c r="R680"/>
  <c r="BK190"/>
  <c r="J190"/>
  <c r="J64"/>
  <c r="BK505"/>
  <c r="J505"/>
  <c r="J72"/>
  <c r="P633"/>
  <c r="P660"/>
  <c r="T104"/>
  <c r="P133"/>
  <c r="T347"/>
  <c r="T432"/>
  <c r="T439"/>
  <c r="R494"/>
  <c r="T617"/>
  <c r="T616"/>
  <c r="BK660"/>
  <c r="T680"/>
  <c r="P104"/>
  <c r="T133"/>
  <c r="R347"/>
  <c r="R505"/>
  <c r="T633"/>
  <c r="P652"/>
  <c r="BK680"/>
  <c r="J680"/>
  <c r="J80"/>
  <c r="R190"/>
  <c r="BK432"/>
  <c r="J432"/>
  <c r="J69"/>
  <c r="R432"/>
  <c r="R439"/>
  <c r="P494"/>
  <c r="BK617"/>
  <c r="J617"/>
  <c r="J74"/>
  <c r="R633"/>
  <c r="T652"/>
  <c r="P680"/>
  <c r="T190"/>
  <c r="P407"/>
  <c r="P406"/>
  <c r="T505"/>
  <c r="P617"/>
  <c r="P616"/>
  <c r="R652"/>
  <c r="R660"/>
  <c r="R659"/>
  <c r="BK690"/>
  <c r="J690"/>
  <c r="J81"/>
  <c r="BK396"/>
  <c r="J396"/>
  <c r="J66"/>
  <c r="BK648"/>
  <c r="J648"/>
  <c r="J76"/>
  <c r="E48"/>
  <c r="BE182"/>
  <c r="BE221"/>
  <c r="BE240"/>
  <c r="BE267"/>
  <c r="BE277"/>
  <c r="BE358"/>
  <c r="BE370"/>
  <c r="BE390"/>
  <c r="BE495"/>
  <c r="BE522"/>
  <c r="BE572"/>
  <c r="BE578"/>
  <c r="BE596"/>
  <c r="BE607"/>
  <c r="BE618"/>
  <c r="BE629"/>
  <c r="BE661"/>
  <c r="BE664"/>
  <c r="BE178"/>
  <c r="BE341"/>
  <c r="BE397"/>
  <c r="BE424"/>
  <c r="BE440"/>
  <c r="BE502"/>
  <c r="BE515"/>
  <c r="BE526"/>
  <c r="BE536"/>
  <c r="BE543"/>
  <c r="BE546"/>
  <c r="BE560"/>
  <c r="BE575"/>
  <c r="BE581"/>
  <c r="BE637"/>
  <c r="F55"/>
  <c r="BE105"/>
  <c r="BE162"/>
  <c r="BE246"/>
  <c r="BE255"/>
  <c r="BE260"/>
  <c r="BE408"/>
  <c r="BE436"/>
  <c r="BE444"/>
  <c r="BE465"/>
  <c r="BE532"/>
  <c r="BE550"/>
  <c r="BE604"/>
  <c r="BE640"/>
  <c r="BE113"/>
  <c r="BE125"/>
  <c r="BE134"/>
  <c r="BE147"/>
  <c r="BE295"/>
  <c r="BE393"/>
  <c r="BE416"/>
  <c r="BE480"/>
  <c r="BE491"/>
  <c r="BE506"/>
  <c r="BE509"/>
  <c r="BE539"/>
  <c r="BE611"/>
  <c r="BE653"/>
  <c r="J95"/>
  <c r="BE111"/>
  <c r="BE130"/>
  <c r="BE138"/>
  <c r="BE142"/>
  <c r="BE156"/>
  <c r="BE172"/>
  <c r="BE185"/>
  <c r="BE199"/>
  <c r="BE205"/>
  <c r="BE229"/>
  <c r="BE234"/>
  <c r="BE319"/>
  <c r="BE354"/>
  <c r="BE373"/>
  <c r="BE469"/>
  <c r="BE473"/>
  <c r="BE476"/>
  <c r="BE529"/>
  <c r="BE622"/>
  <c r="BE645"/>
  <c r="BE128"/>
  <c r="BE191"/>
  <c r="BE196"/>
  <c r="BE263"/>
  <c r="BE288"/>
  <c r="BE307"/>
  <c r="BE337"/>
  <c r="BE487"/>
  <c r="BE518"/>
  <c r="BE589"/>
  <c r="BE625"/>
  <c r="BE634"/>
  <c r="BE670"/>
  <c r="BE673"/>
  <c r="BE116"/>
  <c r="BE292"/>
  <c r="BE312"/>
  <c r="BE322"/>
  <c r="BE348"/>
  <c r="BE376"/>
  <c r="BE382"/>
  <c r="BE386"/>
  <c r="BE450"/>
  <c r="BE456"/>
  <c r="BE557"/>
  <c r="BE569"/>
  <c r="BE119"/>
  <c r="BE153"/>
  <c r="BE209"/>
  <c r="BE213"/>
  <c r="BE249"/>
  <c r="BE281"/>
  <c r="BE364"/>
  <c r="BE427"/>
  <c r="BE433"/>
  <c r="BE499"/>
  <c r="BE512"/>
  <c r="BE553"/>
  <c r="BE586"/>
  <c r="BE593"/>
  <c r="BE600"/>
  <c r="BE649"/>
  <c r="BE655"/>
  <c r="BE657"/>
  <c r="BE667"/>
  <c r="BE676"/>
  <c r="BE681"/>
  <c r="BE684"/>
  <c r="BE687"/>
  <c r="BE691"/>
  <c r="F34"/>
  <c i="1" r="BA55"/>
  <c r="BA54"/>
  <c r="AW54"/>
  <c r="AK30"/>
  <c i="2" r="F37"/>
  <c i="1" r="BD55"/>
  <c r="BD54"/>
  <c r="W33"/>
  <c i="2" r="J34"/>
  <c i="1" r="AW55"/>
  <c i="2" r="F35"/>
  <c i="1" r="BB55"/>
  <c r="BB54"/>
  <c r="AX54"/>
  <c i="2" r="F36"/>
  <c i="1" r="BC55"/>
  <c r="BC54"/>
  <c r="AY54"/>
  <c i="2" l="1" r="BK659"/>
  <c r="J659"/>
  <c r="J78"/>
  <c r="T659"/>
  <c r="P103"/>
  <c r="P102"/>
  <c r="P101"/>
  <c i="1" r="AU55"/>
  <c i="2" r="P659"/>
  <c r="T406"/>
  <c r="R406"/>
  <c r="T103"/>
  <c r="T102"/>
  <c r="T101"/>
  <c r="BK406"/>
  <c r="J406"/>
  <c r="J67"/>
  <c r="R103"/>
  <c r="R102"/>
  <c r="R101"/>
  <c r="BK103"/>
  <c r="J104"/>
  <c r="J62"/>
  <c r="J660"/>
  <c r="J79"/>
  <c r="J407"/>
  <c r="J68"/>
  <c r="BK616"/>
  <c r="J616"/>
  <c r="J73"/>
  <c i="1" r="W32"/>
  <c i="2" r="F33"/>
  <c i="1" r="AZ55"/>
  <c r="AZ54"/>
  <c r="AV54"/>
  <c r="AK29"/>
  <c r="W31"/>
  <c i="2" r="J33"/>
  <c i="1" r="AV55"/>
  <c r="AT55"/>
  <c r="AU54"/>
  <c r="W30"/>
  <c i="2" l="1" r="BK102"/>
  <c r="BK101"/>
  <c r="J101"/>
  <c r="J59"/>
  <c r="J102"/>
  <c r="J60"/>
  <c r="J103"/>
  <c r="J61"/>
  <c r="J30"/>
  <c i="1" r="AG55"/>
  <c r="AG54"/>
  <c r="AK26"/>
  <c r="AK35"/>
  <c r="AT54"/>
  <c r="W29"/>
  <c i="2" l="1" r="J39"/>
  <c i="1" r="AN54"/>
  <c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<sst xmlns="http://schemas.openxmlformats.org/spreadsheetml/2006/main">
  <si>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</si>
  <si>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</si>
  <si>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</si>
  <si>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</si>
  <si>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</si>
  <si>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{b4d1bff4-3d52-48ec-a059-5da40b28b4d1}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</si>
  <si>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</si>
  <si>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</si>
  <si>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</si>
  <si>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</si>
  <si>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</si>
  <si>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</si>
  <si>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</si>
  <si>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</si>
  <si>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25h142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</si>
  <si>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</si>
  <si>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</si>
  <si>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Aš, Horní Paseky, Odtok z ČOV</t>
  </si>
  <si>
    <t>KSO:</t>
  </si>
  <si>
    <t/>
  </si>
  <si>
    <t>CC-CZ:</t>
  </si>
  <si>
    <t>Místo:</t>
  </si>
  <si>
    <t>Horní Paseky, Aš</t>
  </si>
  <si>
    <t>Datum:</t>
  </si>
  <si>
    <t>17. 7. 2025</t>
  </si>
  <si>
    <t>Zadavatel:</t>
  </si>
  <si>
    <t>IČ:</t>
  </si>
  <si>
    <t>Město Aš</t>
  </si>
  <si>
    <t>DIČ:</t>
  </si>
  <si>
    <t>Účastník:</t>
  </si>
  <si>
    <t>Vyplň údaj</t>
  </si>
  <si>
    <t>Projektant:</t>
  </si>
  <si>
    <t>KV ENGIENEERING, s.r.o., Ing. M. Ondráček</t>
  </si>
  <si>
    <t>True</t>
  </si>
  <si>
    <t>Zpracovatel:</t>
  </si>
  <si>
    <t>Daniela Hahnová, DiS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</si>
  <si>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</si>
  <si>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</si>
  <si>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</si>
  <si>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</si>
  <si>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</si>
  <si>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</si>
  <si>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</si>
  <si>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</si>
  <si>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</si>
  <si>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</si>
  <si>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</si>
  <si>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</si>
  <si>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</si>
  <si>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</si>
  <si>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</si>
  <si>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</si>
  <si>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</si>
  <si>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</si>
  <si>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</si>
  <si>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</si>
  <si>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</si>
  <si>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</si>
  <si>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</si>
  <si>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</si>
  <si>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</si>
  <si>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</si>
  <si>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</si>
  <si>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</si>
  <si>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</si>
  <si>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</si>
  <si>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</si>
  <si>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</si>
  <si>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</si>
  <si>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</si>
  <si>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</si>
  <si>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</si>
  <si>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</si>
  <si>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</si>
  <si>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</si>
  <si>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</si>
  <si>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</si>
  <si>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</si>
  <si>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Odtok z ČOV</t>
  </si>
  <si>
    <t>STA</t>
  </si>
  <si>
    <t>1</t>
  </si>
  <si>
    <t>{769842b7-d978-487c-8968-ac6bd4a02d9d}</t>
  </si>
  <si>
    <t>2</t>
  </si>
  <si>
    <t>KRYCÍ LIST SOUPISU PRACÍ</t>
  </si>
  <si>
    <t>Objekt:</t>
  </si>
  <si>
    <t>SO 01 - Odtok z ČOV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</si>
  <si>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</si>
  <si>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</si>
  <si>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</si>
  <si>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</si>
  <si>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</si>
  <si>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</si>
  <si>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  11 - Přípravné a přidružené zemní práce</t>
  </si>
  <si>
    <t xml:space="preserve">      12 - Odkopávky, prokopávky a převedení průtoku</t>
  </si>
  <si>
    <t xml:space="preserve">      13 - Hloubené vykopávky</t>
  </si>
  <si>
    <t xml:space="preserve">      18 - Povrchové úpravy terénu</t>
  </si>
  <si>
    <t xml:space="preserve">    2 - Zakládání</t>
  </si>
  <si>
    <t xml:space="preserve">    3 - Svislé a kompletní konstrukce</t>
  </si>
  <si>
    <t xml:space="preserve">      32 - Konstrukce přehrad a opěrné zdi</t>
  </si>
  <si>
    <t xml:space="preserve">      35 - Stoky</t>
  </si>
  <si>
    <t xml:space="preserve">    4 - Vodorovné konstrukce</t>
  </si>
  <si>
    <t xml:space="preserve">    5 - Komunikace pozemní</t>
  </si>
  <si>
    <t xml:space="preserve">    8 - POTRUBI                                           </t>
  </si>
  <si>
    <t xml:space="preserve">    9 - Ostatní konstrukce a práce, bourání</t>
  </si>
  <si>
    <t xml:space="preserve">      96 - Bourání konstrukcí</t>
  </si>
  <si>
    <t xml:space="preserve">    997 - Doprava suti a vybouraných hmot</t>
  </si>
  <si>
    <t xml:space="preserve">    998 - Přesun hmot</t>
  </si>
  <si>
    <t>OST - Ostatní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</si>
  <si>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</si>
  <si>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</si>
  <si>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</si>
  <si>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</si>
  <si>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</si>
  <si>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</si>
  <si>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</si>
  <si>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</si>
  <si>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</si>
  <si>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</si>
  <si>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</si>
  <si>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</si>
  <si>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</si>
  <si>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</si>
  <si>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</si>
  <si>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</si>
  <si>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</si>
  <si>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</si>
  <si>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</si>
  <si>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</si>
  <si>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</si>
  <si>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11</t>
  </si>
  <si>
    <t>Přípravné a přidružené zemní práce</t>
  </si>
  <si>
    <t>K</t>
  </si>
  <si>
    <t>111251102</t>
  </si>
  <si>
    <t>Odstranění křovin a stromů průměru kmene do 100 mm i s kořeny sklonu terénu do 1:5 z celkové plochy přes 100 do 500 m2 strojně</t>
  </si>
  <si>
    <t>m2</t>
  </si>
  <si>
    <t>CS ÚRS 2025 02</t>
  </si>
  <si>
    <t>4</t>
  </si>
  <si>
    <t>3</t>
  </si>
  <si>
    <t>-2058296357</t>
  </si>
  <si>
    <t>PP</t>
  </si>
  <si>
    <t>Odstranění křovin a stromů s odstraněním kořenů strojně průměru kmene do 100 mm v rovině nebo ve svahu sklonu terénu do 1:5, při celkové ploše přes 100 do 500 m2</t>
  </si>
  <si>
    <t>Online PSC</t>
  </si>
  <si>
    <t>https://podminky.urs.cz/item/CS_URS_2025_02/111251102</t>
  </si>
  <si>
    <t>VV</t>
  </si>
  <si>
    <t>" v lese" 1,2*(33,3+37,08+8,52)+1,0*2,0*2</t>
  </si>
  <si>
    <t>" u ČOV" 1,2*(16,83+18,64+15,56)+1,0*2,0*3</t>
  </si>
  <si>
    <t>Součet</t>
  </si>
  <si>
    <t>11150001R</t>
  </si>
  <si>
    <t>Likvidace odstraněné náletové zeleně na místě</t>
  </si>
  <si>
    <t>R-pol.</t>
  </si>
  <si>
    <t>961619597</t>
  </si>
  <si>
    <t>112101122</t>
  </si>
  <si>
    <t>Odstranění stromů jehličnatých průměru kmene přes 300 do 500 mm</t>
  </si>
  <si>
    <t>kus</t>
  </si>
  <si>
    <t>1929530683</t>
  </si>
  <si>
    <t>Odstranění stromů s odřezáním kmene a s odvětvením jehličnatých bez odkornění, průměru kmene přes 300 do 500 mm</t>
  </si>
  <si>
    <t>https://podminky.urs.cz/item/CS_URS_2025_02/112101122</t>
  </si>
  <si>
    <t>112101125</t>
  </si>
  <si>
    <t>Odstranění stromů jehličnatých průměru kmene přes 900 do 1100 mm</t>
  </si>
  <si>
    <t>200986796</t>
  </si>
  <si>
    <t>Odstranění stromů s odřezáním kmene a s odvětvením jehličnatých bez odkornění, průměru kmene přes 900 do 1100 mm</t>
  </si>
  <si>
    <t>https://podminky.urs.cz/item/CS_URS_2025_02/112101125</t>
  </si>
  <si>
    <t>5</t>
  </si>
  <si>
    <t>112251221</t>
  </si>
  <si>
    <t>Odstranění pařezů rovině nebo na svahu do 1:5 odfrézováním hl přes 0,2 do 0,5 m</t>
  </si>
  <si>
    <t>787346989</t>
  </si>
  <si>
    <t>Odstranění pařezu odfrézováním nebo odvrtáním hloubky přes 200 do 500 mm v rovině nebo na svahu do 1:5</t>
  </si>
  <si>
    <t>https://podminky.urs.cz/item/CS_URS_2025_02/112251221</t>
  </si>
  <si>
    <t xml:space="preserve">" průměr do 500mm"  0,75</t>
  </si>
  <si>
    <t>" průměr do 1100mm" 1,5</t>
  </si>
  <si>
    <t>6</t>
  </si>
  <si>
    <t>112155121</t>
  </si>
  <si>
    <t>Štěpkování stromků a větví v zapojeném porostu průměru kmene přes 300 do 500 mm s naložením</t>
  </si>
  <si>
    <t>-168983184</t>
  </si>
  <si>
    <t>Štěpkování s naložením na dopravní prostředek a odvozem do 20 km stromků a větví v zapojeném porostu, průměru kmene přes 300 do 500 mm</t>
  </si>
  <si>
    <t>https://podminky.urs.cz/item/CS_URS_2025_02/112155121</t>
  </si>
  <si>
    <t>7</t>
  </si>
  <si>
    <t>1121552R</t>
  </si>
  <si>
    <t>Štěpkování solitérních stromků a větví průměru kmene přes 900 do 1100 mm s naložením</t>
  </si>
  <si>
    <t>-1824725081</t>
  </si>
  <si>
    <t>Štěpkování s naložením na dopravní prostředek a odvozem do 20 km stromků a větví solitérů, průměru kmene přes 900 do 1100 mm</t>
  </si>
  <si>
    <t>8</t>
  </si>
  <si>
    <t>184818232</t>
  </si>
  <si>
    <t>Ochrana kmene průměru přes 300 do 500 mm bedněním výšky do 2 m</t>
  </si>
  <si>
    <t>-1727578272</t>
  </si>
  <si>
    <t>Ochrana kmene bedněním před poškozením stavebním provozem zřízení včetně odstranění výšky bednění do 2 m průměru kmene přes 300 do 500 mm</t>
  </si>
  <si>
    <t>https://podminky.urs.cz/item/CS_URS_2025_02/184818232</t>
  </si>
  <si>
    <t>Odkopávky, prokopávky a převedení průtoku</t>
  </si>
  <si>
    <t>9</t>
  </si>
  <si>
    <t>124253100</t>
  </si>
  <si>
    <t>Vykopávky pro koryta vodotečí v hornině třídy těžitelnosti I skupiny 3 objem do 100 m3 strojně</t>
  </si>
  <si>
    <t>m3</t>
  </si>
  <si>
    <t>1055432510</t>
  </si>
  <si>
    <t>Vykopávky pro koryta vodotečí strojně v hornině třídy těžitelnosti I skupiny 3 do 100 m3</t>
  </si>
  <si>
    <t>https://podminky.urs.cz/item/CS_URS_2025_02/124253100</t>
  </si>
  <si>
    <t>" převod vody DN200 " 0,3*0,1*15,0</t>
  </si>
  <si>
    <t>10</t>
  </si>
  <si>
    <t>181951112</t>
  </si>
  <si>
    <t>Úprava pláně v hornině třídy těžitelnosti I skupiny 1 až 3 se zhutněním strojně</t>
  </si>
  <si>
    <t>1067855374</t>
  </si>
  <si>
    <t>Úprava pláně vyrovnáním výškových rozdílů strojně v hornině třídy těžitelnosti I, skupiny 1 až 3 se zhutněním</t>
  </si>
  <si>
    <t>https://podminky.urs.cz/item/CS_URS_2025_02/181951112</t>
  </si>
  <si>
    <t>" převod vody DN200 " 0,3*15,0</t>
  </si>
  <si>
    <t>181351003</t>
  </si>
  <si>
    <t>Rozprostření ornice tl vrstvy do 200 mm pl do 100 m2 v rovině nebo ve svahu do 1:5 strojně</t>
  </si>
  <si>
    <t>-1102359651</t>
  </si>
  <si>
    <t>Rozprostření a urovnání ornice v rovině nebo ve svahu sklonu do 1:5 strojně při souvislé ploše do 100 m2, tl. vrstvy do 200 mm</t>
  </si>
  <si>
    <t>https://podminky.urs.cz/item/CS_URS_2025_02/181351003</t>
  </si>
  <si>
    <t xml:space="preserve">" v lese - hrabanka tl.100mm" </t>
  </si>
  <si>
    <t>153191121</t>
  </si>
  <si>
    <t>Zřízení těsnění hradicích stěn ze zhutněné sypaniny</t>
  </si>
  <si>
    <t>2002859002</t>
  </si>
  <si>
    <t>Těsnění hradicích stěn nepropustnou hrázkou ze zhutněné sypaniny při stěně nebo nepropustnou výplní ze zhutněné sypaniny mezi stěnami zřízení</t>
  </si>
  <si>
    <t>https://podminky.urs.cz/item/CS_URS_2025_02/153191121</t>
  </si>
  <si>
    <t>" při nátoku" 0,5</t>
  </si>
  <si>
    <t>" při výtoku" 0,5</t>
  </si>
  <si>
    <t>13</t>
  </si>
  <si>
    <t>153191131</t>
  </si>
  <si>
    <t>Odstranění těsnění hradicích stěn ze zhutněné sypaniny</t>
  </si>
  <si>
    <t>-1901927544</t>
  </si>
  <si>
    <t>Těsnění hradicích stěn nepropustnou hrázkou ze zhutněné sypaniny při stěně nebo nepropustnou výplní ze zhutněné sypaniny mezi stěnami odstranění</t>
  </si>
  <si>
    <t>https://podminky.urs.cz/item/CS_URS_2025_02/153191131</t>
  </si>
  <si>
    <t>14</t>
  </si>
  <si>
    <t>167151101</t>
  </si>
  <si>
    <t>Nakládání výkopku z hornin třídy těžitelnosti I skupiny 1 až 3 do 100 m3</t>
  </si>
  <si>
    <t>-453896543</t>
  </si>
  <si>
    <t>Nakládání, skládání a překládání neulehlého výkopku nebo sypaniny strojně nakládání, množství do 100 m3, z horniny třídy těžitelnosti I, skupiny 1 až 3</t>
  </si>
  <si>
    <t>https://podminky.urs.cz/item/CS_URS_2025_02/167151101</t>
  </si>
  <si>
    <t>Součet z přebytečného výkopu odtoku</t>
  </si>
  <si>
    <t>15</t>
  </si>
  <si>
    <t>162351103</t>
  </si>
  <si>
    <t>Vodorovné přemístění přes 50 do 500 m výkopku/sypaniny z horniny třídy těžitelnosti I skupiny 1 až 3</t>
  </si>
  <si>
    <t>-1446995399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</si>
  <si>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</si>
  <si>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https://podminky.urs.cz/item/CS_URS_2025_02/162351103</t>
  </si>
  <si>
    <t>Mezisoučet pro hrázky</t>
  </si>
  <si>
    <t>Mezisoučet pro odvoz na skládku</t>
  </si>
  <si>
    <t xml:space="preserve">Součet </t>
  </si>
  <si>
    <t>16</t>
  </si>
  <si>
    <t>182211121</t>
  </si>
  <si>
    <t>Svahování násypů ručně</t>
  </si>
  <si>
    <t>1303795272</t>
  </si>
  <si>
    <t>Svahování trvalých svahů do projektovaných profilů ručně s potřebným přemístěním výkopku při svahování násypů v jakékoliv hornině</t>
  </si>
  <si>
    <t>https://podminky.urs.cz/item/CS_URS_2025_02/182211121</t>
  </si>
  <si>
    <t>" při nátoku" 0,5*1,185*2</t>
  </si>
  <si>
    <t>" při výtoku" 0,5*1,185*2</t>
  </si>
  <si>
    <t>17</t>
  </si>
  <si>
    <t>871353120</t>
  </si>
  <si>
    <t>Montáž kanalizačního potrubí hladkého plnostěnného SN 4 z PVC-U DN 200</t>
  </si>
  <si>
    <t>m</t>
  </si>
  <si>
    <t>-1130807617</t>
  </si>
  <si>
    <t>Montáž kanalizačního potrubí z tvrdého PVC-U hladkého plnostěnného tuhost SN 4 DN 200</t>
  </si>
  <si>
    <t>https://podminky.urs.cz/item/CS_URS_2025_02/871353120</t>
  </si>
  <si>
    <t>" převod vody DN200 " 15,0</t>
  </si>
  <si>
    <t>18</t>
  </si>
  <si>
    <t>M</t>
  </si>
  <si>
    <t>28611296</t>
  </si>
  <si>
    <t>trubka drenážní flexibilní neperforovaná PVC-U SN 4 DN 200 pro meliorace, dočasné nebo odlehčovací drenáže</t>
  </si>
  <si>
    <t>1582002708</t>
  </si>
  <si>
    <t>15*1,015 'Přepočtené koeficientem množství</t>
  </si>
  <si>
    <t>19</t>
  </si>
  <si>
    <t>871365811</t>
  </si>
  <si>
    <t>Bourání stávajícího potrubí z PVC nebo PP DN přes 150 do 250</t>
  </si>
  <si>
    <t>-2026540577</t>
  </si>
  <si>
    <t>Bourání stávajícího potrubí z PVC nebo polypropylenu PP v otevřeném výkopu DN přes 150 do 250</t>
  </si>
  <si>
    <t>https://podminky.urs.cz/item/CS_URS_2025_02/871365811</t>
  </si>
  <si>
    <t>P</t>
  </si>
  <si>
    <t>Poznámka k položce:_x000d_
zrušení obtoku včetně likvidaceí potrubí</t>
  </si>
  <si>
    <t>" převod vody DN200 - zrušení " 15,0</t>
  </si>
  <si>
    <t>Hloubené vykopávky</t>
  </si>
  <si>
    <t>20</t>
  </si>
  <si>
    <t>213141111</t>
  </si>
  <si>
    <t>Zřízení vrstvy z geotextilie v rovině nebo ve sklonu do 1:5 š do 3 m</t>
  </si>
  <si>
    <t>-1586603913</t>
  </si>
  <si>
    <t>Zřízení vrstvy z geotextilie filtrační, separační, odvodňovací, ochranné, výztužné nebo protierozní v rovině nebo ve sklonu do 1:5, šířky do 3 m</t>
  </si>
  <si>
    <t>https://podminky.urs.cz/item/CS_URS_2025_02/213141111</t>
  </si>
  <si>
    <t>" pro oddělení sejmuté ornice a hrabanky od stávajícího terénu meziuložení"</t>
  </si>
  <si>
    <t>1,5*268,0</t>
  </si>
  <si>
    <t>69311068</t>
  </si>
  <si>
    <t>geotextilie netkaná separační, ochranná, filtrační, drenážní PP 300g/m2</t>
  </si>
  <si>
    <t>-174956115</t>
  </si>
  <si>
    <t>402*1,1845 'Přepočtené koeficientem množství</t>
  </si>
  <si>
    <t>22</t>
  </si>
  <si>
    <t>121151113</t>
  </si>
  <si>
    <t>Sejmutí ornice plochy do 500 m2 tl vrstvy do 200 mm strojně</t>
  </si>
  <si>
    <t>-66497246</t>
  </si>
  <si>
    <t>Sejmutí ornice strojně při souvislé ploše přes 100 do 500 m2, tl. vrstvy do 200 mm</t>
  </si>
  <si>
    <t>https://podminky.urs.cz/item/CS_URS_2025_02/121151113</t>
  </si>
  <si>
    <t>" pole" 1,2*138,06+1,0*2,0*2</t>
  </si>
  <si>
    <t>23</t>
  </si>
  <si>
    <t>121111201</t>
  </si>
  <si>
    <t>Odstranění lesní hrabanky</t>
  </si>
  <si>
    <t>-1684056316</t>
  </si>
  <si>
    <t>Odstranění lesní hrabanky pro jakoukoliv tloušťku vrstvy</t>
  </si>
  <si>
    <t>https://podminky.urs.cz/item/CS_URS_2025_02/121111201</t>
  </si>
  <si>
    <t>" v lese - hrabanka tl.200mm" 1,2*(33,3+37,08+8,52)+1,0*2,0*2</t>
  </si>
  <si>
    <t>24</t>
  </si>
  <si>
    <t>1356730482</t>
  </si>
  <si>
    <t>" výústní objekt - dlažba, rovnanina" 0,6*((2,414+3,695+0,901*2)/2*(1,5+1,9)/2)</t>
  </si>
  <si>
    <t>25</t>
  </si>
  <si>
    <t>132212121</t>
  </si>
  <si>
    <t>Hloubení zapažených rýh šířky do 800 mm v soudržných horninách třídy těžitelnosti I skupiny 3 ručně</t>
  </si>
  <si>
    <t>-371743012</t>
  </si>
  <si>
    <t>Hloubení zapažených rýh šířky do 800 mm ručně s urovnáním dna do předepsaného profilu a spádu v hornině třídy těžitelnosti I skupiny 3 soudržných</t>
  </si>
  <si>
    <t>https://podminky.urs.cz/item/CS_URS_2025_02/132212121</t>
  </si>
  <si>
    <t>" výústní objekt"</t>
  </si>
  <si>
    <t>"řez A" 0,2*1,9*(0,4-0,25)</t>
  </si>
  <si>
    <t>"řez B" 0,2*1,5*(0,4-0,25)</t>
  </si>
  <si>
    <t>"řez C" 0,5*(0,894+0,809)*(0,1+0,3+0,7)</t>
  </si>
  <si>
    <t>26</t>
  </si>
  <si>
    <t>132254205</t>
  </si>
  <si>
    <t>Hloubení zapažených rýh š do 2000 mm v hornině třídy těžitelnosti I skupiny 3 objem do 1000 m3</t>
  </si>
  <si>
    <t>-172056960</t>
  </si>
  <si>
    <t>Hloubení zapažených rýh šířky přes 800 do 2 000 mm strojně s urovnáním dna do předepsaného profilu a spádu v hornině třídy těžitelnosti I skupiny 3 přes 500 do 1 000 m3</t>
  </si>
  <si>
    <t>https://podminky.urs.cz/item/CS_URS_2025_02/132254205</t>
  </si>
  <si>
    <t>Poznámka k položce:_x000d_
50%</t>
  </si>
  <si>
    <t xml:space="preserve">" odtok z ČOV DN300"   1,1*268,0*(2,08+2,72+2,4+2,94+2,11+1,78)/6</t>
  </si>
  <si>
    <t>" rozšíření na šachty" 1,0*2,0*(1,12+2,02+2,9+2,62+2,27+1,8+1,94)</t>
  </si>
  <si>
    <t>718,681*0,5 'Přepočtené koeficientem množství</t>
  </si>
  <si>
    <t>27</t>
  </si>
  <si>
    <t>132354205</t>
  </si>
  <si>
    <t>Hloubení zapažených rýh š do 2000 mm v hornině třídy těžitelnosti II skupiny 4 objem do 1000 m3</t>
  </si>
  <si>
    <t>-89934586</t>
  </si>
  <si>
    <t>Hloubení zapažených rýh šířky přes 800 do 2 000 mm strojně s urovnáním dna do předepsaného profilu a spádu v hornině třídy těžitelnosti II skupiny 4 přes 500 do 1 000 m3</t>
  </si>
  <si>
    <t>https://podminky.urs.cz/item/CS_URS_2025_02/132354205</t>
  </si>
  <si>
    <t>718,681*0,5</t>
  </si>
  <si>
    <t>28</t>
  </si>
  <si>
    <t>139001101</t>
  </si>
  <si>
    <t>Příplatek za ztížení vykopávky v blízkosti podzemního vedení</t>
  </si>
  <si>
    <t>1962151194</t>
  </si>
  <si>
    <t>Příplatek k cenám hloubených vykopávek za ztížení vykopávky v blízkosti podzemního vedení nebo výbušnin pro jakoukoliv třídu horniny</t>
  </si>
  <si>
    <t>https://podminky.urs.cz/item/CS_URS_2025_02/139001101</t>
  </si>
  <si>
    <t xml:space="preserve">" odtok z ČOV DN300 - část v lese - kořeny"   1,1*70,0*(1,12+2,02)/2</t>
  </si>
  <si>
    <t>" rozšíření na šachty" 1,0*2,0*(1,12+2,02)</t>
  </si>
  <si>
    <t>29</t>
  </si>
  <si>
    <t>151101102</t>
  </si>
  <si>
    <t>Zřízení příložného pažení a rozepření stěn rýh hl přes 2 do 4 m</t>
  </si>
  <si>
    <t>1413335898</t>
  </si>
  <si>
    <t>Zřízení pažení a rozepření stěn rýh pro podzemní vedení příložné pro jakoukoliv mezerovitost, hloubky přes 2 do 4 m</t>
  </si>
  <si>
    <t>https://podminky.urs.cz/item/CS_URS_2025_02/151101102</t>
  </si>
  <si>
    <t xml:space="preserve">" odtok z ČOV DN300"   2*268,0*(2,08+2,72+2,4+2,94+2,11+1,78)/6</t>
  </si>
  <si>
    <t>" rozšíření na šachty" 1,0*2*(1,12+2,02+2,9+2,62+2,27+1,8+1,94)</t>
  </si>
  <si>
    <t>30</t>
  </si>
  <si>
    <t>151101112</t>
  </si>
  <si>
    <t>Odstranění příložného pažení a rozepření stěn rýh hl přes 2 do 4 m</t>
  </si>
  <si>
    <t>1956221026</t>
  </si>
  <si>
    <t>Odstranění pažení a rozepření stěn rýh pro podzemní vedení s uložením materiálu na vzdálenost do 3 m od kraje výkopu příložné, hloubky přes 2 do 4 m</t>
  </si>
  <si>
    <t>https://podminky.urs.cz/item/CS_URS_2025_02/151101112</t>
  </si>
  <si>
    <t>31</t>
  </si>
  <si>
    <t>162751137</t>
  </si>
  <si>
    <t>Vodorovné přemístění přes 9 000 do 10000 m výkopku/sypaniny z horniny třídy těžitelnosti II skupiny 4 a 5</t>
  </si>
  <si>
    <t>-1379344686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</si>
  <si>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</si>
  <si>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https://podminky.urs.cz/item/CS_URS_2025_02/162751137</t>
  </si>
  <si>
    <t xml:space="preserve">" hor 4 potrubí výkopy - zásyp"  718,681-548,328</t>
  </si>
  <si>
    <t>" hor 3 výústní objekt výkopy, zásyp přdpoklad" (4,035+1,039-4,0)</t>
  </si>
  <si>
    <t>32</t>
  </si>
  <si>
    <t>162751139</t>
  </si>
  <si>
    <t>Příplatek k vodorovnému přemístění výkopku/sypaniny z horniny třídy těžitelnosti II skupiny 4 a 5 ZKD 1000 m přes 10000 m</t>
  </si>
  <si>
    <t>1009370573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</si>
  <si>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</si>
  <si>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https://podminky.urs.cz/item/CS_URS_2025_02/162751139</t>
  </si>
  <si>
    <t>Poznámka k položce:_x000d_
celkem 30Km</t>
  </si>
  <si>
    <t>171,427*20 'Přepočtené koeficientem množství</t>
  </si>
  <si>
    <t>33</t>
  </si>
  <si>
    <t>171251201</t>
  </si>
  <si>
    <t>Uložení sypaniny na skládky nebo meziskládky</t>
  </si>
  <si>
    <t>679866298</t>
  </si>
  <si>
    <t>Uložení sypaniny na skládky nebo meziskládky bez hutnění s upravením uložené sypaniny do předepsaného tvaru</t>
  </si>
  <si>
    <t>https://podminky.urs.cz/item/CS_URS_2025_02/171251201</t>
  </si>
  <si>
    <t>34</t>
  </si>
  <si>
    <t>171201231</t>
  </si>
  <si>
    <t>Poplatek za uložení zeminy a kamení na recyklační skládce (skládkovné) kód odpadu 17 05 04</t>
  </si>
  <si>
    <t>t</t>
  </si>
  <si>
    <t>904335324</t>
  </si>
  <si>
    <t>Poplatek za uložení stavebního odpadu na recyklační skládce (skládkovné) zeminy a kamení zatříděného do Katalogu odpadů pod kódem 17 05 04</t>
  </si>
  <si>
    <t>https://podminky.urs.cz/item/CS_URS_2025_02/171201231</t>
  </si>
  <si>
    <t>171,427*1,8</t>
  </si>
  <si>
    <t>35</t>
  </si>
  <si>
    <t>-1663818844</t>
  </si>
  <si>
    <t>" úprava terénu u výtoku za zdí - předpoklad " 4,0</t>
  </si>
  <si>
    <t>Mezisoučet</t>
  </si>
  <si>
    <t>" rušená stoka - 5ks šachet" 3,14*0,55*0,55*2,0*5</t>
  </si>
  <si>
    <t>" rušená stoka - výústní obj. základ" 0,4</t>
  </si>
  <si>
    <t>" rušená stoka - výústní obj. zdivo" 1,0</t>
  </si>
  <si>
    <t>36</t>
  </si>
  <si>
    <t>162251102</t>
  </si>
  <si>
    <t>Vodorovné přemístění přes 20 do 50 m výkopku/sypaniny z horniny třídy těžitelnosti I skupiny 1 až 3</t>
  </si>
  <si>
    <t>-1501887582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</si>
  <si>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</si>
  <si>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https://podminky.urs.cz/item/CS_URS_2025_02/162251102</t>
  </si>
  <si>
    <t xml:space="preserve">" hor 3 výústní objekt výkopy, zásyp přdpoklad"  4,0-(1,298+1,039)</t>
  </si>
  <si>
    <t>37</t>
  </si>
  <si>
    <t>1925195761</t>
  </si>
  <si>
    <t>38</t>
  </si>
  <si>
    <t>171151103</t>
  </si>
  <si>
    <t>Uložení sypaniny z hornin soudržných do násypů zhutněných strojně</t>
  </si>
  <si>
    <t>412327504</t>
  </si>
  <si>
    <t>Uložení sypanin do násypů strojně s rozprostřením sypaniny ve vrstvách a s hrubým urovnáním zhutněných z hornin soudržných jakékoliv třídy těžitelnosti</t>
  </si>
  <si>
    <t>https://podminky.urs.cz/item/CS_URS_2025_02/171151103</t>
  </si>
  <si>
    <t>39</t>
  </si>
  <si>
    <t>171251109</t>
  </si>
  <si>
    <t>Příplatek k ceně za prohození sypaniny strojně</t>
  </si>
  <si>
    <t>-1735656515</t>
  </si>
  <si>
    <t>Uložení sypanin do násypů strojně Příplatek k ceně za prohození sypaniny</t>
  </si>
  <si>
    <t>https://podminky.urs.cz/item/CS_URS_2025_02/171251109</t>
  </si>
  <si>
    <t>40</t>
  </si>
  <si>
    <t>174151101</t>
  </si>
  <si>
    <t>Zásyp jam, šachet rýh nebo kolem objektů sypaninou se zhutněním</t>
  </si>
  <si>
    <t>-1334338271</t>
  </si>
  <si>
    <t>Zásyp sypaninou z jakékoliv horniny strojně s uložením výkopku ve vrstvách se zhutněním jam, šachet, rýh nebo kolem objektů v těchto vykopávkách</t>
  </si>
  <si>
    <t>https://podminky.urs.cz/item/CS_URS_2025_02/174151101</t>
  </si>
  <si>
    <t>"výkop celkem" 752,008</t>
  </si>
  <si>
    <t>"potrubí " -0,7*1,1* 268,0</t>
  </si>
  <si>
    <t>" šachty" -3,14*0,5*0,5*(1,12+2,02+2,9+2,62+2,27+1,8+1,94-0,6*7)</t>
  </si>
  <si>
    <t>41</t>
  </si>
  <si>
    <t>174251109</t>
  </si>
  <si>
    <t>-701948887</t>
  </si>
  <si>
    <t>Zásyp sypaninou z jakékoliv horniny strojně Příplatek k ceně za prohození sypaniny</t>
  </si>
  <si>
    <t>https://podminky.urs.cz/item/CS_URS_2025_02/174251109</t>
  </si>
  <si>
    <t>548,328*0,5 'Přepočtené koeficientem množství</t>
  </si>
  <si>
    <t>42</t>
  </si>
  <si>
    <t>175151101</t>
  </si>
  <si>
    <t>Obsypání potrubí strojně sypaninou bez prohození, uloženou do 3 m</t>
  </si>
  <si>
    <t>2135346891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</si>
  <si>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</si>
  <si>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https://podminky.urs.cz/item/CS_URS_2025_02/175151101</t>
  </si>
  <si>
    <t>"potrubí DN300 " 0,60*1,1*268,0</t>
  </si>
  <si>
    <t>-3,14*(0,15*0,15*268,0)</t>
  </si>
  <si>
    <t xml:space="preserve">"potrubí DN300 obetonování vyústění 17m"  -2,853</t>
  </si>
  <si>
    <t>43</t>
  </si>
  <si>
    <t>58337331</t>
  </si>
  <si>
    <t>štěrkopísek frakce 0/22</t>
  </si>
  <si>
    <t>-1819706810</t>
  </si>
  <si>
    <t>155,093*1,01*1,1*1,89</t>
  </si>
  <si>
    <t>44</t>
  </si>
  <si>
    <t>1131138850</t>
  </si>
  <si>
    <t>" výústní objekt - dlažba, rovnanina" ((2,414+3,695+0,901*2)/2*(1,5+1,9)/2)</t>
  </si>
  <si>
    <t>" výústní objekt - rýhy"</t>
  </si>
  <si>
    <t>"řez A" 0,2*1,9</t>
  </si>
  <si>
    <t>"řez B" 0,2*1,5</t>
  </si>
  <si>
    <t>"řez C" 0,5*(0,894+0,809)</t>
  </si>
  <si>
    <t>" úprava terénu u výtoku za zdí - předpoklad " 3,3*1,5</t>
  </si>
  <si>
    <t xml:space="preserve">" rušená stoka - 5ks šachet"  1,5*1,5*5</t>
  </si>
  <si>
    <t>" rušená stoka - výústní obj. základ" 2,0</t>
  </si>
  <si>
    <t>45</t>
  </si>
  <si>
    <t>182112121</t>
  </si>
  <si>
    <t>Svahování v zářezech v hornině třídy těžitelnosti I skupiny 3 ručně</t>
  </si>
  <si>
    <t>1828828252</t>
  </si>
  <si>
    <t>Svahování trvalých svahů do projektovaných profilů ručně s potřebným přemístěním výkopku při svahování v zářezech v hornině třídy těžitelnosti I skupiny 3</t>
  </si>
  <si>
    <t>https://podminky.urs.cz/item/CS_URS_2025_02/182112121</t>
  </si>
  <si>
    <t>" výústní objekt - dlažba profil koryta" ((2,414+3,695+0,901*2)/2*0,5+(1,5+1,9)/2*0,5)</t>
  </si>
  <si>
    <t>46</t>
  </si>
  <si>
    <t>181951114</t>
  </si>
  <si>
    <t>Úprava pláně v hornině třídy těžitelnosti II skupiny 4 a 5 se zhutněním strojně</t>
  </si>
  <si>
    <t>-1599022744</t>
  </si>
  <si>
    <t>Úprava pláně vyrovnáním výškových rozdílů strojně v hornině třídy těžitelnosti II, skupiny 4 a 5 se zhutněním</t>
  </si>
  <si>
    <t>https://podminky.urs.cz/item/CS_URS_2025_02/181951114</t>
  </si>
  <si>
    <t xml:space="preserve">" odtok z ČOV DN300"   1,1*268,0</t>
  </si>
  <si>
    <t>" rozšíření na šachty" 1,0*2,0*7</t>
  </si>
  <si>
    <t xml:space="preserve">Součet dno  výkopu</t>
  </si>
  <si>
    <t>Povrchové úpravy terénu</t>
  </si>
  <si>
    <t>47</t>
  </si>
  <si>
    <t>833960180</t>
  </si>
  <si>
    <t xml:space="preserve">" odtok z ČOV DN300"   1,2*268,0</t>
  </si>
  <si>
    <t>48</t>
  </si>
  <si>
    <t>-1488219381</t>
  </si>
  <si>
    <t>49</t>
  </si>
  <si>
    <t>181351103</t>
  </si>
  <si>
    <t>Rozprostření ornice tl vrstvy do 200 mm pl přes 100 do 500 m2 v rovině nebo ve svahu do 1:5 strojně</t>
  </si>
  <si>
    <t>1788975853</t>
  </si>
  <si>
    <t>Rozprostření a urovnání ornice v rovině nebo ve svahu sklonu do 1:5 strojně při souvislé ploše přes 100 do 500 m2, tl. vrstvy do 200 mm</t>
  </si>
  <si>
    <t>https://podminky.urs.cz/item/CS_URS_2025_02/181351103</t>
  </si>
  <si>
    <t>50</t>
  </si>
  <si>
    <t>181411121</t>
  </si>
  <si>
    <t>Založení lučního trávníku výsevem pl do 1000 m2 v rovině a ve svahu do 1:5</t>
  </si>
  <si>
    <t>1294847842</t>
  </si>
  <si>
    <t>Založení trávníku na půdě předem připravené plochy do 1000 m2 výsevem včetně utažení lučního v rovině nebo na svahu do 1:5</t>
  </si>
  <si>
    <t>https://podminky.urs.cz/item/CS_URS_2025_02/181411121</t>
  </si>
  <si>
    <t>51</t>
  </si>
  <si>
    <t>00572100</t>
  </si>
  <si>
    <t>osivo jetelotráva intenzivní víceletá</t>
  </si>
  <si>
    <t>kg</t>
  </si>
  <si>
    <t>133963311</t>
  </si>
  <si>
    <t>236,908*0,05*1,03</t>
  </si>
  <si>
    <t>52</t>
  </si>
  <si>
    <t>185803111</t>
  </si>
  <si>
    <t>Ošetření trávníku shrabáním v rovině a svahu do 1:5</t>
  </si>
  <si>
    <t>-1844819168</t>
  </si>
  <si>
    <t>Ošetření trávníku jednorázové v rovině nebo na svahu do 1:5</t>
  </si>
  <si>
    <t>https://podminky.urs.cz/item/CS_URS_2025_02/185803111</t>
  </si>
  <si>
    <t>53</t>
  </si>
  <si>
    <t>185851121</t>
  </si>
  <si>
    <t>Dovoz vody pro zálivku rostlin za vzdálenost do 1000 m</t>
  </si>
  <si>
    <t>-1391214559</t>
  </si>
  <si>
    <t>Dovoz vody pro zálivku rostlin na vzdálenost do 1000 m</t>
  </si>
  <si>
    <t>https://podminky.urs.cz/item/CS_URS_2025_02/185851121</t>
  </si>
  <si>
    <t xml:space="preserve">" u ČOV"  (1,2*(16,83+18,64+15,56)+1,0*2,0*3)*0,025</t>
  </si>
  <si>
    <t>" pole" (1,2*138,06+1,0*2,0*2)*0,025</t>
  </si>
  <si>
    <t>54</t>
  </si>
  <si>
    <t>183101115</t>
  </si>
  <si>
    <t>Hloubení jamek bez výměny půdy zeminy skupiny 1 až 4 obj přes 0,125 do 0,4 m3 v rovině a svahu do 1:5</t>
  </si>
  <si>
    <t>410561416</t>
  </si>
  <si>
    <t>Hloubení jamek pro vysazování rostlin v zemině skupiny 1 až 4 bez výměny půdy v rovině nebo na svahu do 1:5, objemu přes 0,125 do 0,40 m3</t>
  </si>
  <si>
    <t>https://podminky.urs.cz/item/CS_URS_2025_02/183101115</t>
  </si>
  <si>
    <t>" náhradní výsadba 2ks" 0,4*2</t>
  </si>
  <si>
    <t>55</t>
  </si>
  <si>
    <t>184102114</t>
  </si>
  <si>
    <t>Výsadba dřeviny s balem D přes 0,4 do 0,5 m do jamky se zalitím v rovině a svahu do 1:5</t>
  </si>
  <si>
    <t>232174690</t>
  </si>
  <si>
    <t>Výsadba dřeviny s balem do předem vyhloubené jamky se zalitím v rovině nebo na svahu do 1:5, při průměru balu přes 400 do 500 mm</t>
  </si>
  <si>
    <t>https://podminky.urs.cz/item/CS_URS_2025_02/184102114</t>
  </si>
  <si>
    <t>" náhradní výsadba 2ks" 2</t>
  </si>
  <si>
    <t>56</t>
  </si>
  <si>
    <t>026503R1</t>
  </si>
  <si>
    <t>Rakytník řešetlákový</t>
  </si>
  <si>
    <t>325739211</t>
  </si>
  <si>
    <t>57</t>
  </si>
  <si>
    <t>184801121</t>
  </si>
  <si>
    <t>Ošetřování vysazených dřevin solitérních v rovině a svahu do 1:5</t>
  </si>
  <si>
    <t>1302393556</t>
  </si>
  <si>
    <t>Ošetření vysazených dřevin solitérních v rovině nebo na svahu do 1:5</t>
  </si>
  <si>
    <t>https://podminky.urs.cz/item/CS_URS_2025_02/184801121</t>
  </si>
  <si>
    <t>Zakládání</t>
  </si>
  <si>
    <t>58</t>
  </si>
  <si>
    <t>271572211</t>
  </si>
  <si>
    <t>Podsyp pod základové konstrukce se zhutněním z netříděného štěrkopísku</t>
  </si>
  <si>
    <t>1425547060</t>
  </si>
  <si>
    <t>Podsyp pod základové konstrukce se zhutněním a urovnáním povrchu ze štěrkopísku netříděného</t>
  </si>
  <si>
    <t>https://podminky.urs.cz/item/CS_URS_2025_02/271572211</t>
  </si>
  <si>
    <t>"řez A" 0,2*1,9*0,1</t>
  </si>
  <si>
    <t>"řez B" 0,2*1,5*0,1</t>
  </si>
  <si>
    <t>"řez C" 0,5*(0,894+0,809)*0,1</t>
  </si>
  <si>
    <t>" výústní objekt - dlažba" 0,1*((2,014+3,295)/2*(1,5+1,9)/2)</t>
  </si>
  <si>
    <t>Svislé a kompletní konstrukce</t>
  </si>
  <si>
    <t>Konstrukce přehrad a opěrné zdi</t>
  </si>
  <si>
    <t>59</t>
  </si>
  <si>
    <t>321311115</t>
  </si>
  <si>
    <t>Konstrukce vodních staveb z betonu prostého mrazuvzdorného tř. C 25/30</t>
  </si>
  <si>
    <t>-209436826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</si>
  <si>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 mrazovými cykly tř. C 25/30</t>
  </si>
  <si>
    <t>https://podminky.urs.cz/item/CS_URS_2025_02/321311115</t>
  </si>
  <si>
    <t>"řez A" 0,2*1,9*(0,15+0,25)/2</t>
  </si>
  <si>
    <t>"řez B" 0,2*1,5*(0,15+0,25)/2</t>
  </si>
  <si>
    <t>"řez C" 0,5*(0,894+0,809)*0,3</t>
  </si>
  <si>
    <t>60</t>
  </si>
  <si>
    <t>321351010</t>
  </si>
  <si>
    <t>Bednění konstrukcí vodních staveb rovinné - zřízení</t>
  </si>
  <si>
    <t>-579593292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</si>
  <si>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</si>
  <si>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https://podminky.urs.cz/item/CS_URS_2025_02/321351010</t>
  </si>
  <si>
    <t>"řez A" 2*1,9*(0,15+0,25)/2+0,2*0,25*2</t>
  </si>
  <si>
    <t>"řez B" 2*1,5*(0,15+0,25)/2+0,2*0,25</t>
  </si>
  <si>
    <t>"řez C" 2*(0,894+0,809)*0,3+0,5*0,3*2</t>
  </si>
  <si>
    <t>61</t>
  </si>
  <si>
    <t>321352010</t>
  </si>
  <si>
    <t>Bednění konstrukcí vodních staveb rovinné - odstranění</t>
  </si>
  <si>
    <t>899501919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</si>
  <si>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</si>
  <si>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https://podminky.urs.cz/item/CS_URS_2025_02/321352010</t>
  </si>
  <si>
    <t>62</t>
  </si>
  <si>
    <t>321213234</t>
  </si>
  <si>
    <t>Zdivo nadzákladové z lomového kamene vodních staveb rubové se zatřením na maltu MC 25</t>
  </si>
  <si>
    <t>-503468365</t>
  </si>
  <si>
    <t>Zdivo nadzákladové z lomového kamene vodních staveb přehrad, jezů a plavebních komor, spodní stavby vodních elektráren, odběrných věží a výpustných zařízení, opěrných zdí, šachet, šachtic a ostatních konstrukcí rubové z lomového kamene lomařsky upraveného se zatřením spár, na maltu cementovou MC 25</t>
  </si>
  <si>
    <t>https://podminky.urs.cz/item/CS_URS_2025_02/321213234</t>
  </si>
  <si>
    <t>"řez C" 0,3*1,3*(0,785+0,7)</t>
  </si>
  <si>
    <t>Stoky</t>
  </si>
  <si>
    <t>63</t>
  </si>
  <si>
    <t>359901111</t>
  </si>
  <si>
    <t>Vyčištění stok</t>
  </si>
  <si>
    <t>-1937082255</t>
  </si>
  <si>
    <t>Vyčištění stok jakékoliv výšky</t>
  </si>
  <si>
    <t>https://podminky.urs.cz/item/CS_URS_2025_02/359901111</t>
  </si>
  <si>
    <t>64</t>
  </si>
  <si>
    <t>359901211</t>
  </si>
  <si>
    <t>Monitoring stoky jakékoli výšky na nové kanalizaci</t>
  </si>
  <si>
    <t>-1388822315</t>
  </si>
  <si>
    <t>Monitoring stok (kamerový systém) jakékoli výšky nová kanalizace</t>
  </si>
  <si>
    <t>https://podminky.urs.cz/item/CS_URS_2025_02/359901211</t>
  </si>
  <si>
    <t>Vodorovné konstrukce</t>
  </si>
  <si>
    <t>65</t>
  </si>
  <si>
    <t>451317777</t>
  </si>
  <si>
    <t>Podklad nebo lože pod dlažbu vodorovný nebo do sklonu 1:5 z betonu prostého tl přes 50 do 100 mm</t>
  </si>
  <si>
    <t>-1443984977</t>
  </si>
  <si>
    <t>Podklad nebo lože pod dlažbu (přídlažbu) v ploše vodorovné nebo ve sklonu do 1:5, tloušťky od 50 do 100 mm z betonu prostého</t>
  </si>
  <si>
    <t>https://podminky.urs.cz/item/CS_URS_2025_02/451317777</t>
  </si>
  <si>
    <t>" výústní objekt - dlažba, rovnanina - lože tl.100mm" ((2,014+3,295+0,901*2)/2*(1,5+1,9)/2)</t>
  </si>
  <si>
    <t>66</t>
  </si>
  <si>
    <t>463212121</t>
  </si>
  <si>
    <t>Rovnanina z lomového kamene upraveného s vyplněním spár těženým kamenivem</t>
  </si>
  <si>
    <t>1579195754</t>
  </si>
  <si>
    <t>Rovnanina z lomového kamene upraveného, tříděného jakékoliv tloušťky rovnaniny s vyplněním spár a dutin těženým kamenivem</t>
  </si>
  <si>
    <t>https://podminky.urs.cz/item/CS_URS_2025_02/463212121</t>
  </si>
  <si>
    <t xml:space="preserve">" výústní objekt -  rovnanina - dno LK80kg, svahy LK200-500kg" ((2,014+3,295+0,901*2)/2*(1,5+1,9)/2)*0,5</t>
  </si>
  <si>
    <t>" výústní objekt -stab.prahy dlažba" -0,2*(1,5+1,9)*0,5</t>
  </si>
  <si>
    <t>67</t>
  </si>
  <si>
    <t>463212191</t>
  </si>
  <si>
    <t>Příplatek za vypracováni líce rovnaniny</t>
  </si>
  <si>
    <t>-1778301711</t>
  </si>
  <si>
    <t>Rovnanina z lomového kamene upraveného, tříděného Příplatek k cenám za vypracování líce</t>
  </si>
  <si>
    <t>https://podminky.urs.cz/item/CS_URS_2025_02/463212191</t>
  </si>
  <si>
    <t xml:space="preserve">" výústní objekt -  rovnanina - dno LK80kg, svahy LK200-500kg" ((2,014+3,295+0,901*2)/2*(1,5+1,9)/2)</t>
  </si>
  <si>
    <t>" výústní objekt -stab.prahy dlažba" -0,2*(1,5+1,9)</t>
  </si>
  <si>
    <t>68</t>
  </si>
  <si>
    <t>451573111</t>
  </si>
  <si>
    <t>Lože pod potrubí otevřený výkop ze štěrkopísku</t>
  </si>
  <si>
    <t>1680293945</t>
  </si>
  <si>
    <t>Lože pod potrubí, stoky a drobné objekty v otevřeném výkopu z písku a štěrkopísku do 63 mm</t>
  </si>
  <si>
    <t>https://podminky.urs.cz/item/CS_URS_2025_02/451573111</t>
  </si>
  <si>
    <t xml:space="preserve">"potrubí DN300"   0,1*1,1*268,0</t>
  </si>
  <si>
    <t>" rozšíření na šachty" 0,1*1,0*2,0*7</t>
  </si>
  <si>
    <t xml:space="preserve">"potrubí DN300 vyústění - podbetonování"   -0,1*0,7*17,0</t>
  </si>
  <si>
    <t>69</t>
  </si>
  <si>
    <t>452321131</t>
  </si>
  <si>
    <t>Podkladní desky ze ŽB bez zvýšených nároků na prostředí tř. C 12/15 otevřený výkop</t>
  </si>
  <si>
    <t>-1257310753</t>
  </si>
  <si>
    <t>Podkladní a zajišťovací konstrukce z betonu železového v otevřeném výkopu bez zvýšených nároků na prostředí desky pod potrubí, stoky a drobné objekty z betonu tř. C 12/15</t>
  </si>
  <si>
    <t>https://podminky.urs.cz/item/CS_URS_2025_02/452321131</t>
  </si>
  <si>
    <t xml:space="preserve">"potrubí DN300 vyústění"   0,1*0,7*17,0</t>
  </si>
  <si>
    <t>70</t>
  </si>
  <si>
    <t>452351111</t>
  </si>
  <si>
    <t>Bednění podkladních desek nebo sedlového lože pod potrubí, stoky a drobné objekty otevřený výkop zřízení</t>
  </si>
  <si>
    <t>-466833150</t>
  </si>
  <si>
    <t>Bednění podkladních a zajišťovacích konstrukcí v otevřeném výkopu desek nebo sedlových loží pod potrubí, stoky a drobné objekty zřízení</t>
  </si>
  <si>
    <t>https://podminky.urs.cz/item/CS_URS_2025_02/452351111</t>
  </si>
  <si>
    <t xml:space="preserve">"potrubí DN300 vyústění"   0,1*2*17,0</t>
  </si>
  <si>
    <t>71</t>
  </si>
  <si>
    <t>452351112</t>
  </si>
  <si>
    <t>Bednění podkladních desek nebo sedlového lože pod potrubí, stoky a drobné objekty otevřený výkop odstranění</t>
  </si>
  <si>
    <t>1439799509</t>
  </si>
  <si>
    <t>Bednění podkladních a zajišťovacích konstrukcí v otevřeném výkopu desek nebo sedlových loží pod potrubí, stoky a drobné objekty odstranění</t>
  </si>
  <si>
    <t>https://podminky.urs.cz/item/CS_URS_2025_02/452351112</t>
  </si>
  <si>
    <t>72</t>
  </si>
  <si>
    <t>452368211</t>
  </si>
  <si>
    <t>Výztuž podkladních desek nebo bloků nebo pražců otevřený výkop ze svařovaných sítí Kari</t>
  </si>
  <si>
    <t>1113600879</t>
  </si>
  <si>
    <t>Výztuž podkladních desek, bloků nebo pražců v otevřeném výkopu ze svařovaných sítí typu Kari</t>
  </si>
  <si>
    <t>https://podminky.urs.cz/item/CS_URS_2025_02/452368211</t>
  </si>
  <si>
    <t xml:space="preserve">"potrubí DN300 vyústění - Kari 6/150/150"   0,7*17,0*3,03*1,15*0,001</t>
  </si>
  <si>
    <t>73</t>
  </si>
  <si>
    <t>899623141</t>
  </si>
  <si>
    <t>Obetonování potrubí nebo zdiva stok betonem prostým tř. C 12/15 v otevřeném výkopu</t>
  </si>
  <si>
    <t>-593223758</t>
  </si>
  <si>
    <t>Obetonování potrubí nebo zdiva stok betonem prostým v otevřeném výkopu, betonem tř. C 12/15</t>
  </si>
  <si>
    <t>https://podminky.urs.cz/item/CS_URS_2025_02/899623141</t>
  </si>
  <si>
    <t xml:space="preserve">"potrubí DN300 obetonování vyústění"   0,6*0,45*17,0</t>
  </si>
  <si>
    <t xml:space="preserve">" potrubí"  -3,14*(0,15*0,15*17,0)</t>
  </si>
  <si>
    <t xml:space="preserve">" horní zkosení hran"  -0,18*0,175/2*17,0*2</t>
  </si>
  <si>
    <t>74</t>
  </si>
  <si>
    <t>899643121</t>
  </si>
  <si>
    <t>Bednění pro obetonování potrubí otevřený výkop zřízení</t>
  </si>
  <si>
    <t>352228248</t>
  </si>
  <si>
    <t>Bednění pro obetonování potrubí v otevřeném výkopu zřízení</t>
  </si>
  <si>
    <t>https://podminky.urs.cz/item/CS_URS_2025_02/899643121</t>
  </si>
  <si>
    <t xml:space="preserve">"potrubí DN300 obetonování vyústění"   2*0,45*17,0</t>
  </si>
  <si>
    <t>75</t>
  </si>
  <si>
    <t>899643122</t>
  </si>
  <si>
    <t>Bednění pro obetonování potrubí otevřený výkop odstranění</t>
  </si>
  <si>
    <t>2117294252</t>
  </si>
  <si>
    <t>Bednění pro obetonování potrubí v otevřeném výkopu odstranění</t>
  </si>
  <si>
    <t>https://podminky.urs.cz/item/CS_URS_2025_02/899643122</t>
  </si>
  <si>
    <t>Komunikace pozemní</t>
  </si>
  <si>
    <t>76</t>
  </si>
  <si>
    <t>594511112</t>
  </si>
  <si>
    <t>Kladení dlažby z lomového kamene tl do 100 mm s provedením lože z betonu</t>
  </si>
  <si>
    <t>1658898313</t>
  </si>
  <si>
    <t>Kladení dlažby z lomového kamene lomařsky upraveného v ploše vodorovné nebo ve sklonu na plocho tl. do 100 mm, bez vyplnění spár, s provedením lože tl. 50 mm z betonu</t>
  </si>
  <si>
    <t>https://podminky.urs.cz/item/CS_URS_2025_02/594511112</t>
  </si>
  <si>
    <t>" výústní objekt -stab.prahy dlažba" 0,2*(1,5+1,9)</t>
  </si>
  <si>
    <t>77</t>
  </si>
  <si>
    <t>58381077</t>
  </si>
  <si>
    <t>kopák hrubý 30x30x25-60cm</t>
  </si>
  <si>
    <t>12703933</t>
  </si>
  <si>
    <t>0,68*1,1 'Přepočtené koeficientem množství</t>
  </si>
  <si>
    <t>78</t>
  </si>
  <si>
    <t>599632111</t>
  </si>
  <si>
    <t>Vyplnění spár dlažby z lomového kamene MC se zatřením</t>
  </si>
  <si>
    <t>-517021281</t>
  </si>
  <si>
    <t>Vyplnění spár dlažby (přídlažby) z lomového kamene v jakémkoliv sklonu plochy a jakékoliv tloušťky cementovou maltou se zatřením</t>
  </si>
  <si>
    <t>https://podminky.urs.cz/item/CS_URS_2025_02/599632111</t>
  </si>
  <si>
    <t xml:space="preserve">POTRUBI                                           </t>
  </si>
  <si>
    <t>79</t>
  </si>
  <si>
    <t>871373123</t>
  </si>
  <si>
    <t>Montáž kanalizačního potrubí hladkého plnostěnného SN 12 z PVC-U DN 315</t>
  </si>
  <si>
    <t>1419832557</t>
  </si>
  <si>
    <t>Montáž kanalizačního potrubí z tvrdého PVC-U hladkého plnostěnného tuhost SN 12 DN 315</t>
  </si>
  <si>
    <t>https://podminky.urs.cz/item/CS_URS_2025_02/871373123</t>
  </si>
  <si>
    <t>80</t>
  </si>
  <si>
    <t>28611109</t>
  </si>
  <si>
    <t>trubka kanalizační PVC-U plnostěnná jednovrstvá s rázovou odolností DN 315x6000mm SN12</t>
  </si>
  <si>
    <t>-1335882679</t>
  </si>
  <si>
    <t>268*1,03 'Přepočtené koeficientem množství</t>
  </si>
  <si>
    <t>81</t>
  </si>
  <si>
    <t>892381111</t>
  </si>
  <si>
    <t>Tlaková zkouška vodou potrubí DN 250, DN 300 nebo 350</t>
  </si>
  <si>
    <t>282586478</t>
  </si>
  <si>
    <t>Tlakové zkoušky vodou na potrubí DN 250, 300 nebo 350</t>
  </si>
  <si>
    <t>https://podminky.urs.cz/item/CS_URS_2025_02/892381111</t>
  </si>
  <si>
    <t>82</t>
  </si>
  <si>
    <t>892372111</t>
  </si>
  <si>
    <t>Zabezpečení konců potrubí DN do 300 při tlakových zkouškách vodou</t>
  </si>
  <si>
    <t>328740156</t>
  </si>
  <si>
    <t>Tlakové zkoušky vodou zabezpečení konců potrubí při tlakových zkouškách DN do 300</t>
  </si>
  <si>
    <t>https://podminky.urs.cz/item/CS_URS_2025_02/892372111</t>
  </si>
  <si>
    <t>83</t>
  </si>
  <si>
    <t>899722113</t>
  </si>
  <si>
    <t>Krytí potrubí z plastů výstražnou fólií z PVC přes 25 do 34cm</t>
  </si>
  <si>
    <t>1877930099</t>
  </si>
  <si>
    <t>Krytí potrubí z plastů výstražnou fólií z PVC šířky přes 25 do 34 cm</t>
  </si>
  <si>
    <t>https://podminky.urs.cz/item/CS_URS_2025_02/899722113</t>
  </si>
  <si>
    <t xml:space="preserve">"potrubí DN300"   268,0</t>
  </si>
  <si>
    <t>84</t>
  </si>
  <si>
    <t>894410100</t>
  </si>
  <si>
    <t>Osazení betonových dílců pro kanalizační šachty DN 1000 šachtové dno výšky 500 mm</t>
  </si>
  <si>
    <t>-1761072902</t>
  </si>
  <si>
    <t>Osazení betonových dílců šachet kanalizačních dno DN 1000, výšky 500 mm</t>
  </si>
  <si>
    <t>https://podminky.urs.cz/item/CS_URS_2025_02/894410100</t>
  </si>
  <si>
    <t>" RŠ1-7" 7</t>
  </si>
  <si>
    <t>85</t>
  </si>
  <si>
    <t>59224548</t>
  </si>
  <si>
    <t>dno betonové šachty DN 1000 kanalizační výšky 50cm</t>
  </si>
  <si>
    <t>-1117049595</t>
  </si>
  <si>
    <t>7*1,01 'Přepočtené koeficientem množství</t>
  </si>
  <si>
    <t>86</t>
  </si>
  <si>
    <t>59224348</t>
  </si>
  <si>
    <t>těsnění elastomerové pro spojení šachetních dílů DN 1000</t>
  </si>
  <si>
    <t>1073841545</t>
  </si>
  <si>
    <t>22*1,01 'Přepočtené koeficientem množství</t>
  </si>
  <si>
    <t>87</t>
  </si>
  <si>
    <t>894410213</t>
  </si>
  <si>
    <t>Osazení betonových dílců pro kanalizační šachty DN 1000 skruž rovná výšky 1000 mm</t>
  </si>
  <si>
    <t>1179428124</t>
  </si>
  <si>
    <t>Osazení betonových dílců šachet kanalizačních skruž rovná DN 1000, výšky 1000 mm</t>
  </si>
  <si>
    <t>https://podminky.urs.cz/item/CS_URS_2025_02/894410213</t>
  </si>
  <si>
    <t>" dle tabulky šachet" 7+1</t>
  </si>
  <si>
    <t>88</t>
  </si>
  <si>
    <t>59224162</t>
  </si>
  <si>
    <t>skruž betonová kanalizační se stupadly 100x100x12cm</t>
  </si>
  <si>
    <t>-1466611811</t>
  </si>
  <si>
    <t>8*1,01 'Přepočtené koeficientem množství</t>
  </si>
  <si>
    <t>89</t>
  </si>
  <si>
    <t>894410212</t>
  </si>
  <si>
    <t>Osazení betonových dílců pro kanalizační šachty DN 1000 skruž rovná výšky 500 mm</t>
  </si>
  <si>
    <t>-1820267179</t>
  </si>
  <si>
    <t>Osazení betonových dílců šachet kanalizačních skruž rovná DN 1000, výšky 500 mm</t>
  </si>
  <si>
    <t>https://podminky.urs.cz/item/CS_URS_2025_02/894410212</t>
  </si>
  <si>
    <t>" dle tabulky šachet" 2+1</t>
  </si>
  <si>
    <t>90</t>
  </si>
  <si>
    <t>59224067</t>
  </si>
  <si>
    <t>skruž betonová DN 1000x500 100x50x12cm</t>
  </si>
  <si>
    <t>1150855920</t>
  </si>
  <si>
    <t>3*1,01 'Přepočtené koeficientem množství</t>
  </si>
  <si>
    <t>91</t>
  </si>
  <si>
    <t>894410211</t>
  </si>
  <si>
    <t>Osazení betonových dílců pro kanalizační šachty DN 1000 skruž rovná výšky 250 mm</t>
  </si>
  <si>
    <t>5986854</t>
  </si>
  <si>
    <t>Osazení betonových dílců šachet kanalizačních skruž rovná DN 1000, výšky 250 mm</t>
  </si>
  <si>
    <t>https://podminky.urs.cz/item/CS_URS_2025_02/894410211</t>
  </si>
  <si>
    <t>" dle tabulky šachet" 4</t>
  </si>
  <si>
    <t>92</t>
  </si>
  <si>
    <t>59224065</t>
  </si>
  <si>
    <t>skruž betonová DN 1000x250 100x25x12cm</t>
  </si>
  <si>
    <t>-1199008204</t>
  </si>
  <si>
    <t>4*1,01 'Přepočtené koeficientem množství</t>
  </si>
  <si>
    <t>93</t>
  </si>
  <si>
    <t>894410302</t>
  </si>
  <si>
    <t>Osazení betonových dílců pro kanalizační šachty DN 1000 deska zákrytová</t>
  </si>
  <si>
    <t>-1375786799</t>
  </si>
  <si>
    <t>Osazení betonových dílců šachet kanalizačních deska zákrytová DN 1000</t>
  </si>
  <si>
    <t>https://podminky.urs.cz/item/CS_URS_2025_02/894410302</t>
  </si>
  <si>
    <t>" dle tabulky šachet" 7</t>
  </si>
  <si>
    <t>94</t>
  </si>
  <si>
    <t>59224312</t>
  </si>
  <si>
    <t>konus betonové šachty DN 1000 kanalizační 100x62,5x58cm tl stěny 12 stupadla poplastovaná</t>
  </si>
  <si>
    <t>-2065013811</t>
  </si>
  <si>
    <t>95</t>
  </si>
  <si>
    <t>452112111</t>
  </si>
  <si>
    <t>Osazení betonových prstenců nebo rámů na sucho výšky do 100 mm pod poklopy a mříže</t>
  </si>
  <si>
    <t>559675666</t>
  </si>
  <si>
    <t>Osazení betonových dílců prstenců nebo rámů pod poklopy a mříže na sucho, výšky do 100 mm</t>
  </si>
  <si>
    <t>https://podminky.urs.cz/item/CS_URS_2025_02/452112111</t>
  </si>
  <si>
    <t>" dle tabulky šachet"</t>
  </si>
  <si>
    <t>" 600/40/120" 1</t>
  </si>
  <si>
    <t>" 600/60/120" 2</t>
  </si>
  <si>
    <t>" 600/80/120" 2</t>
  </si>
  <si>
    <t>" 600/100/120" 5</t>
  </si>
  <si>
    <t>96</t>
  </si>
  <si>
    <t>59224184</t>
  </si>
  <si>
    <t>prstenec šachtový vyrovnávací betonový 625x120x40mm</t>
  </si>
  <si>
    <t>470983381</t>
  </si>
  <si>
    <t>1*1,01 'Přepočtené koeficientem množství</t>
  </si>
  <si>
    <t>97</t>
  </si>
  <si>
    <t>59224185</t>
  </si>
  <si>
    <t>prstenec šachtový vyrovnávací betonový 625x120x60mm</t>
  </si>
  <si>
    <t>-276284136</t>
  </si>
  <si>
    <t>2*1,01 'Přepočtené koeficientem množství</t>
  </si>
  <si>
    <t>98</t>
  </si>
  <si>
    <t>59224176</t>
  </si>
  <si>
    <t>prstenec šachtový vyrovnávací betonový 625x120x80mm</t>
  </si>
  <si>
    <t>-241088349</t>
  </si>
  <si>
    <t>99</t>
  </si>
  <si>
    <t>59224187</t>
  </si>
  <si>
    <t>prstenec šachtový vyrovnávací betonový 625x120x100mm</t>
  </si>
  <si>
    <t>861432310</t>
  </si>
  <si>
    <t>5*1,01 'Přepočtené koeficientem množství</t>
  </si>
  <si>
    <t>100</t>
  </si>
  <si>
    <t>452112121</t>
  </si>
  <si>
    <t>Osazení betonových prstenců nebo rámů na sucho výšky přes 100 do 200 mm pod poklopy a mříže</t>
  </si>
  <si>
    <t>558337571</t>
  </si>
  <si>
    <t>Osazení betonových dílců prstenců nebo rámů pod poklopy a mříže na sucho, výšky přes 100 do 200 mm</t>
  </si>
  <si>
    <t>https://podminky.urs.cz/item/CS_URS_2025_02/452112121</t>
  </si>
  <si>
    <t>" 600/120/120" 3</t>
  </si>
  <si>
    <t>101</t>
  </si>
  <si>
    <t>59224188</t>
  </si>
  <si>
    <t>prstenec šachtový vyrovnávací betonový 625x120x120mm</t>
  </si>
  <si>
    <t>-692746531</t>
  </si>
  <si>
    <t>102</t>
  </si>
  <si>
    <t>899104112</t>
  </si>
  <si>
    <t>Osazení poklopů litinových, ocelových nebo železobetonových včetně rámů pro třídu zatížení D400, E600</t>
  </si>
  <si>
    <t>-604835851</t>
  </si>
  <si>
    <t>Osazení poklopů šachtových litinových, ocelových nebo železobetonových včetně rámů pro třídu zatížení D400, E600</t>
  </si>
  <si>
    <t>https://podminky.urs.cz/item/CS_URS_2025_02/899104112</t>
  </si>
  <si>
    <t>" dle tabulky šachet Begu D400" 7</t>
  </si>
  <si>
    <t>103</t>
  </si>
  <si>
    <t>28661770</t>
  </si>
  <si>
    <t>poklop šachtový litinový, betonový rám DN 400 pro třídu zatížení B125</t>
  </si>
  <si>
    <t>-1194912621</t>
  </si>
  <si>
    <t>Poznámka k položce:_x000d_
bez odvětrání</t>
  </si>
  <si>
    <t>104</t>
  </si>
  <si>
    <t>899713111</t>
  </si>
  <si>
    <t>Orientační tabulky na sloupku betonovém nebo ocelovém</t>
  </si>
  <si>
    <t>2111021458</t>
  </si>
  <si>
    <t>Orientační tabulky na vodovodních a kanalizačních řadech na sloupku ocelovém nebo betonovém</t>
  </si>
  <si>
    <t>https://podminky.urs.cz/item/CS_URS_2025_02/899713111</t>
  </si>
  <si>
    <t>" označení šachet orientačním sloupkem" 7</t>
  </si>
  <si>
    <t>105</t>
  </si>
  <si>
    <t>914511111</t>
  </si>
  <si>
    <t>Montáž sloupku dopravních značek délky do 3,5 m s betonovým základem</t>
  </si>
  <si>
    <t>-97699551</t>
  </si>
  <si>
    <t>Montáž sloupku dopravních značek délky do 3,5 m do betonového základu</t>
  </si>
  <si>
    <t>https://podminky.urs.cz/item/CS_URS_2025_02/914511111</t>
  </si>
  <si>
    <t>106</t>
  </si>
  <si>
    <t>14011034</t>
  </si>
  <si>
    <t>trubka ocelová bezešvá hladká jakost 11 353 60,3x2,9mm</t>
  </si>
  <si>
    <t>520861765</t>
  </si>
  <si>
    <t>7*2,5</t>
  </si>
  <si>
    <t>107</t>
  </si>
  <si>
    <t>783009421</t>
  </si>
  <si>
    <t>Bezpečnostní šrafování stěnových nebo podlahových hran</t>
  </si>
  <si>
    <t>-297846814</t>
  </si>
  <si>
    <t>Bezpečnostní šrafování rohových hran stěnových nebo podlahových</t>
  </si>
  <si>
    <t>https://podminky.urs.cz/item/CS_URS_2025_02/783009421</t>
  </si>
  <si>
    <t>" modrobílé šrafování" 7*2,5</t>
  </si>
  <si>
    <t>108</t>
  </si>
  <si>
    <t>899910202</t>
  </si>
  <si>
    <t>Výplň potrubí spádem cementopopílkovou suspenzí délky potrubí přes 50 do 100 m</t>
  </si>
  <si>
    <t>-456774497</t>
  </si>
  <si>
    <t>Výplň potrubí trub betonových, litinových nebo kameninových cementopopílkovou suspenzí spádem, délky přes 50 do 100 m</t>
  </si>
  <si>
    <t>https://podminky.urs.cz/item/CS_URS_2025_02/899910202</t>
  </si>
  <si>
    <t xml:space="preserve">" rušené potrubí DN300" </t>
  </si>
  <si>
    <t>3,14*(0,15*0,15*185,0)</t>
  </si>
  <si>
    <t>Ostatní konstrukce a práce, bourání</t>
  </si>
  <si>
    <t>Bourání konstrukcí</t>
  </si>
  <si>
    <t>109</t>
  </si>
  <si>
    <t>890431851</t>
  </si>
  <si>
    <t>Bourání šachet z prefabrikovaných skruží strojně obestavěného prostoru přes 1,5 do 3 m3</t>
  </si>
  <si>
    <t>-1534776692</t>
  </si>
  <si>
    <t>Bourání šachet a jímek strojně velikosti obestavěného prostoru přes 1,5 do 3 m3 z prefabrikovaných skruží</t>
  </si>
  <si>
    <t>https://podminky.urs.cz/item/CS_URS_2025_02/890431851</t>
  </si>
  <si>
    <t>110</t>
  </si>
  <si>
    <t>899103211</t>
  </si>
  <si>
    <t>Demontáž poklopů litinových nebo ocelových včetně rámů hmotnosti přes 100 do 150 kg</t>
  </si>
  <si>
    <t>156915672</t>
  </si>
  <si>
    <t>Demontáž poklopů litinových a ocelových včetně rámů, hmotnosti jednotlivě přes 100 do 150 Kg</t>
  </si>
  <si>
    <t>https://podminky.urs.cz/item/CS_URS_2025_02/899103211</t>
  </si>
  <si>
    <t>111</t>
  </si>
  <si>
    <t>890211851</t>
  </si>
  <si>
    <t>Bourání šachet z prostého betonu strojně obestavěného prostoru do 1,5 m3</t>
  </si>
  <si>
    <t>-881180263</t>
  </si>
  <si>
    <t>Bourání šachet a jímek strojně velikosti obestavěného prostoru do 1,5 m3 z prostého betonu</t>
  </si>
  <si>
    <t>https://podminky.urs.cz/item/CS_URS_2025_02/890211851</t>
  </si>
  <si>
    <t>112</t>
  </si>
  <si>
    <t>890111851</t>
  </si>
  <si>
    <t>Bourání šachet ze zdiva kamenného strojně obestavěného prostoru do 1,5 m3</t>
  </si>
  <si>
    <t>1087243453</t>
  </si>
  <si>
    <t>Bourání šachet a jímek strojně velikosti obestavěného prostoru do 1,5 m3 ze zdiva kamenného</t>
  </si>
  <si>
    <t>https://podminky.urs.cz/item/CS_URS_2025_02/890111851</t>
  </si>
  <si>
    <t>997</t>
  </si>
  <si>
    <t>Doprava suti a vybouraných hmot</t>
  </si>
  <si>
    <t>113</t>
  </si>
  <si>
    <t>997013111</t>
  </si>
  <si>
    <t>Vnitrostaveništní doprava suti a vybouraných hmot pro budovy v do 6 m</t>
  </si>
  <si>
    <t>1629106930</t>
  </si>
  <si>
    <t>Vnitrostaveništní doprava suti a vybouraných hmot vodorovně do 50 m s naložením základní pro budovy a haly výšky do 6 m</t>
  </si>
  <si>
    <t>https://podminky.urs.cz/item/CS_URS_2025_02/997013111</t>
  </si>
  <si>
    <t>114</t>
  </si>
  <si>
    <t>997013501</t>
  </si>
  <si>
    <t>Odvoz suti a vybouraných hmot na skládku nebo meziskládku do 1 km se složením</t>
  </si>
  <si>
    <t>-119849406</t>
  </si>
  <si>
    <t>Odvoz suti a vybouraných hmot na skládku nebo meziskládku se složením, na vzdálenost do 1 km</t>
  </si>
  <si>
    <t>https://podminky.urs.cz/item/CS_URS_2025_02/997013501</t>
  </si>
  <si>
    <t>115</t>
  </si>
  <si>
    <t>997013509</t>
  </si>
  <si>
    <t>Příplatek k odvozu suti a vybouraných hmot na skládku ZKD 1 km přes 1 km</t>
  </si>
  <si>
    <t>-2040305054</t>
  </si>
  <si>
    <t>Odvoz suti a vybouraných hmot na skládku nebo meziskládku se složením, na vzdálenost Příplatek k ceně za každý další započatý 1 km přes 1 km</t>
  </si>
  <si>
    <t>https://podminky.urs.cz/item/CS_URS_2025_02/997013509</t>
  </si>
  <si>
    <t>9,378*29 'Přepočtené koeficientem množství</t>
  </si>
  <si>
    <t>116</t>
  </si>
  <si>
    <t>997013871</t>
  </si>
  <si>
    <t>Poplatek za uložení stavebního odpadu na recyklační skládce (skládkovné) směsného stavebního a demoličního kód odpadu 17 09 04</t>
  </si>
  <si>
    <t>1211278211</t>
  </si>
  <si>
    <t>Poplatek za uložení stavebního odpadu na recyklační skládce (skládkovné) směsného stavebního a demoličního zatříděného do Katalogu odpadů pod kódem 17 09 04</t>
  </si>
  <si>
    <t>https://podminky.urs.cz/item/CS_URS_2025_02/997013871</t>
  </si>
  <si>
    <t>998</t>
  </si>
  <si>
    <t>Přesun hmot</t>
  </si>
  <si>
    <t>117</t>
  </si>
  <si>
    <t>998276101</t>
  </si>
  <si>
    <t>Přesun hmot pro trubní vedení z trub z plastických hmot otevřený výkop</t>
  </si>
  <si>
    <t>550858255</t>
  </si>
  <si>
    <t>Přesun hmot pro trubní vedení hloubené z trub z plastických hmot nebo sklolaminátových pro vodovody, kanalizace, teplovody, produktovody v otevřeném výkopu dopravní vzdálenost do 15 m</t>
  </si>
  <si>
    <t>https://podminky.urs.cz/item/CS_URS_2025_02/998276101</t>
  </si>
  <si>
    <t>OST</t>
  </si>
  <si>
    <t>Ostatní</t>
  </si>
  <si>
    <t>118</t>
  </si>
  <si>
    <t>980107111</t>
  </si>
  <si>
    <t>Zkouška zhutnění zásypu</t>
  </si>
  <si>
    <t>kpl</t>
  </si>
  <si>
    <t>262144</t>
  </si>
  <si>
    <t>-1080861071</t>
  </si>
  <si>
    <t>119</t>
  </si>
  <si>
    <t>8922411R1</t>
  </si>
  <si>
    <t xml:space="preserve">Zkoušky průchodnosti potrubí </t>
  </si>
  <si>
    <t>-1987577416</t>
  </si>
  <si>
    <t>120</t>
  </si>
  <si>
    <t>980108111</t>
  </si>
  <si>
    <t>Zkouška vhodnosti zásypového materiálu</t>
  </si>
  <si>
    <t>624351821</t>
  </si>
  <si>
    <t>VRN</t>
  </si>
  <si>
    <t>Vedlejší rozpočtové náklady</t>
  </si>
  <si>
    <t>VRN1</t>
  </si>
  <si>
    <t>Průzkumné, geodetické a projektové práce</t>
  </si>
  <si>
    <t>121</t>
  </si>
  <si>
    <t>012164000</t>
  </si>
  <si>
    <t>Vytyčení a zaměření inženýrských sítí</t>
  </si>
  <si>
    <t>1024</t>
  </si>
  <si>
    <t>987813996</t>
  </si>
  <si>
    <t>https://podminky.urs.cz/item/CS_URS_2025_02/012164000</t>
  </si>
  <si>
    <t>122</t>
  </si>
  <si>
    <t>012344000</t>
  </si>
  <si>
    <t>Vytyčovací práce</t>
  </si>
  <si>
    <t>-1596287672</t>
  </si>
  <si>
    <t>https://podminky.urs.cz/item/CS_URS_2025_02/012344000</t>
  </si>
  <si>
    <t>123</t>
  </si>
  <si>
    <t>012444000</t>
  </si>
  <si>
    <t>Geodetické měření skutečného provedení stavby</t>
  </si>
  <si>
    <t>-950606176</t>
  </si>
  <si>
    <t>https://podminky.urs.cz/item/CS_URS_2025_02/012444000</t>
  </si>
  <si>
    <t>124</t>
  </si>
  <si>
    <t>013254000</t>
  </si>
  <si>
    <t>Dokumentace skutečného provedení stavby</t>
  </si>
  <si>
    <t>-1334754034</t>
  </si>
  <si>
    <t>https://podminky.urs.cz/item/CS_URS_2025_02/013254000</t>
  </si>
  <si>
    <t>125</t>
  </si>
  <si>
    <t>013284000</t>
  </si>
  <si>
    <t>Pasportizace objektu po provedení prací</t>
  </si>
  <si>
    <t>soubor</t>
  </si>
  <si>
    <t>957715763</t>
  </si>
  <si>
    <t>https://podminky.urs.cz/item/CS_URS_2025_02/013284000</t>
  </si>
  <si>
    <t>126</t>
  </si>
  <si>
    <t>013294000</t>
  </si>
  <si>
    <t>Ostatní dokumentace</t>
  </si>
  <si>
    <t>7620561</t>
  </si>
  <si>
    <t>https://podminky.urs.cz/item/CS_URS_2025_02/013294000</t>
  </si>
  <si>
    <t>Poznámka k položce:_x000d_
Fotodokumentace</t>
  </si>
  <si>
    <t>VRN3</t>
  </si>
  <si>
    <t>Zařízení staveniště</t>
  </si>
  <si>
    <t>127</t>
  </si>
  <si>
    <t>030001000</t>
  </si>
  <si>
    <t>-1497792940</t>
  </si>
  <si>
    <t>https://podminky.urs.cz/item/CS_URS_2025_02/030001000</t>
  </si>
  <si>
    <t>128</t>
  </si>
  <si>
    <t>032903000</t>
  </si>
  <si>
    <t>Náklady na provoz a údržbu vybavení staveniště</t>
  </si>
  <si>
    <t>37707916</t>
  </si>
  <si>
    <t>https://podminky.urs.cz/item/CS_URS_2025_02/032903000</t>
  </si>
  <si>
    <t>129</t>
  </si>
  <si>
    <t>034503000</t>
  </si>
  <si>
    <t>Informační tabule na staveništi</t>
  </si>
  <si>
    <t>-815763663</t>
  </si>
  <si>
    <t>https://podminky.urs.cz/item/CS_URS_2025_02/034503000</t>
  </si>
  <si>
    <t>VRN4</t>
  </si>
  <si>
    <t>Inženýrská činnost</t>
  </si>
  <si>
    <t>130</t>
  </si>
  <si>
    <t>041403000</t>
  </si>
  <si>
    <t>Bezpečnost a ochrana zdraví při práci na staveništi</t>
  </si>
  <si>
    <t>-844129066</t>
  </si>
  <si>
    <t>https://podminky.urs.cz/item/CS_URS_2025_02/041403000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</si>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</sst>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37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41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51" fillId="0" borderId="27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vertical="top"/>
    </xf>
    <xf numFmtId="0" fontId="52" fillId="0" borderId="1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horizontal="center" vertical="center"/>
    </xf>
    <xf numFmtId="49" fontId="52" fillId="0" borderId="1" xfId="0" applyNumberFormat="1" applyFont="1" applyBorder="1" applyAlignment="1" applyProtection="1">
      <alignment horizontal="left" vertical="center"/>
    </xf>
    <xf numFmtId="0" fontId="51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1251102" TargetMode="External" /><Relationship Id="rId2" Type="http://schemas.openxmlformats.org/officeDocument/2006/relationships/hyperlink" Target="https://podminky.urs.cz/item/CS_URS_2025_02/112101122" TargetMode="External" /><Relationship Id="rId3" Type="http://schemas.openxmlformats.org/officeDocument/2006/relationships/hyperlink" Target="https://podminky.urs.cz/item/CS_URS_2025_02/112101125" TargetMode="External" /><Relationship Id="rId4" Type="http://schemas.openxmlformats.org/officeDocument/2006/relationships/hyperlink" Target="https://podminky.urs.cz/item/CS_URS_2025_02/112251221" TargetMode="External" /><Relationship Id="rId5" Type="http://schemas.openxmlformats.org/officeDocument/2006/relationships/hyperlink" Target="https://podminky.urs.cz/item/CS_URS_2025_02/112155121" TargetMode="External" /><Relationship Id="rId6" Type="http://schemas.openxmlformats.org/officeDocument/2006/relationships/hyperlink" Target="https://podminky.urs.cz/item/CS_URS_2025_02/184818232" TargetMode="External" /><Relationship Id="rId7" Type="http://schemas.openxmlformats.org/officeDocument/2006/relationships/hyperlink" Target="https://podminky.urs.cz/item/CS_URS_2025_02/124253100" TargetMode="External" /><Relationship Id="rId8" Type="http://schemas.openxmlformats.org/officeDocument/2006/relationships/hyperlink" Target="https://podminky.urs.cz/item/CS_URS_2025_02/181951112" TargetMode="External" /><Relationship Id="rId9" Type="http://schemas.openxmlformats.org/officeDocument/2006/relationships/hyperlink" Target="https://podminky.urs.cz/item/CS_URS_2025_02/181351003" TargetMode="External" /><Relationship Id="rId10" Type="http://schemas.openxmlformats.org/officeDocument/2006/relationships/hyperlink" Target="https://podminky.urs.cz/item/CS_URS_2025_02/153191121" TargetMode="External" /><Relationship Id="rId11" Type="http://schemas.openxmlformats.org/officeDocument/2006/relationships/hyperlink" Target="https://podminky.urs.cz/item/CS_URS_2025_02/153191131" TargetMode="External" /><Relationship Id="rId12" Type="http://schemas.openxmlformats.org/officeDocument/2006/relationships/hyperlink" Target="https://podminky.urs.cz/item/CS_URS_2025_02/167151101" TargetMode="External" /><Relationship Id="rId13" Type="http://schemas.openxmlformats.org/officeDocument/2006/relationships/hyperlink" Target="https://podminky.urs.cz/item/CS_URS_2025_02/162351103" TargetMode="External" /><Relationship Id="rId14" Type="http://schemas.openxmlformats.org/officeDocument/2006/relationships/hyperlink" Target="https://podminky.urs.cz/item/CS_URS_2025_02/182211121" TargetMode="External" /><Relationship Id="rId15" Type="http://schemas.openxmlformats.org/officeDocument/2006/relationships/hyperlink" Target="https://podminky.urs.cz/item/CS_URS_2025_02/871353120" TargetMode="External" /><Relationship Id="rId16" Type="http://schemas.openxmlformats.org/officeDocument/2006/relationships/hyperlink" Target="https://podminky.urs.cz/item/CS_URS_2025_02/871365811" TargetMode="External" /><Relationship Id="rId17" Type="http://schemas.openxmlformats.org/officeDocument/2006/relationships/hyperlink" Target="https://podminky.urs.cz/item/CS_URS_2025_02/213141111" TargetMode="External" /><Relationship Id="rId18" Type="http://schemas.openxmlformats.org/officeDocument/2006/relationships/hyperlink" Target="https://podminky.urs.cz/item/CS_URS_2025_02/121151113" TargetMode="External" /><Relationship Id="rId19" Type="http://schemas.openxmlformats.org/officeDocument/2006/relationships/hyperlink" Target="https://podminky.urs.cz/item/CS_URS_2025_02/121111201" TargetMode="External" /><Relationship Id="rId20" Type="http://schemas.openxmlformats.org/officeDocument/2006/relationships/hyperlink" Target="https://podminky.urs.cz/item/CS_URS_2025_02/124253100" TargetMode="External" /><Relationship Id="rId21" Type="http://schemas.openxmlformats.org/officeDocument/2006/relationships/hyperlink" Target="https://podminky.urs.cz/item/CS_URS_2025_02/132212121" TargetMode="External" /><Relationship Id="rId22" Type="http://schemas.openxmlformats.org/officeDocument/2006/relationships/hyperlink" Target="https://podminky.urs.cz/item/CS_URS_2025_02/132254205" TargetMode="External" /><Relationship Id="rId23" Type="http://schemas.openxmlformats.org/officeDocument/2006/relationships/hyperlink" Target="https://podminky.urs.cz/item/CS_URS_2025_02/132354205" TargetMode="External" /><Relationship Id="rId24" Type="http://schemas.openxmlformats.org/officeDocument/2006/relationships/hyperlink" Target="https://podminky.urs.cz/item/CS_URS_2025_02/139001101" TargetMode="External" /><Relationship Id="rId25" Type="http://schemas.openxmlformats.org/officeDocument/2006/relationships/hyperlink" Target="https://podminky.urs.cz/item/CS_URS_2025_02/151101102" TargetMode="External" /><Relationship Id="rId26" Type="http://schemas.openxmlformats.org/officeDocument/2006/relationships/hyperlink" Target="https://podminky.urs.cz/item/CS_URS_2025_02/151101112" TargetMode="External" /><Relationship Id="rId27" Type="http://schemas.openxmlformats.org/officeDocument/2006/relationships/hyperlink" Target="https://podminky.urs.cz/item/CS_URS_2025_02/162751137" TargetMode="External" /><Relationship Id="rId28" Type="http://schemas.openxmlformats.org/officeDocument/2006/relationships/hyperlink" Target="https://podminky.urs.cz/item/CS_URS_2025_02/162751139" TargetMode="External" /><Relationship Id="rId29" Type="http://schemas.openxmlformats.org/officeDocument/2006/relationships/hyperlink" Target="https://podminky.urs.cz/item/CS_URS_2025_02/171251201" TargetMode="External" /><Relationship Id="rId30" Type="http://schemas.openxmlformats.org/officeDocument/2006/relationships/hyperlink" Target="https://podminky.urs.cz/item/CS_URS_2025_02/171201231" TargetMode="External" /><Relationship Id="rId31" Type="http://schemas.openxmlformats.org/officeDocument/2006/relationships/hyperlink" Target="https://podminky.urs.cz/item/CS_URS_2025_02/167151101" TargetMode="External" /><Relationship Id="rId32" Type="http://schemas.openxmlformats.org/officeDocument/2006/relationships/hyperlink" Target="https://podminky.urs.cz/item/CS_URS_2025_02/162251102" TargetMode="External" /><Relationship Id="rId33" Type="http://schemas.openxmlformats.org/officeDocument/2006/relationships/hyperlink" Target="https://podminky.urs.cz/item/CS_URS_2025_02/162351103" TargetMode="External" /><Relationship Id="rId34" Type="http://schemas.openxmlformats.org/officeDocument/2006/relationships/hyperlink" Target="https://podminky.urs.cz/item/CS_URS_2025_02/171151103" TargetMode="External" /><Relationship Id="rId35" Type="http://schemas.openxmlformats.org/officeDocument/2006/relationships/hyperlink" Target="https://podminky.urs.cz/item/CS_URS_2025_02/171251109" TargetMode="External" /><Relationship Id="rId36" Type="http://schemas.openxmlformats.org/officeDocument/2006/relationships/hyperlink" Target="https://podminky.urs.cz/item/CS_URS_2025_02/174151101" TargetMode="External" /><Relationship Id="rId37" Type="http://schemas.openxmlformats.org/officeDocument/2006/relationships/hyperlink" Target="https://podminky.urs.cz/item/CS_URS_2025_02/174251109" TargetMode="External" /><Relationship Id="rId38" Type="http://schemas.openxmlformats.org/officeDocument/2006/relationships/hyperlink" Target="https://podminky.urs.cz/item/CS_URS_2025_02/175151101" TargetMode="External" /><Relationship Id="rId39" Type="http://schemas.openxmlformats.org/officeDocument/2006/relationships/hyperlink" Target="https://podminky.urs.cz/item/CS_URS_2025_02/181951112" TargetMode="External" /><Relationship Id="rId40" Type="http://schemas.openxmlformats.org/officeDocument/2006/relationships/hyperlink" Target="https://podminky.urs.cz/item/CS_URS_2025_02/182112121" TargetMode="External" /><Relationship Id="rId41" Type="http://schemas.openxmlformats.org/officeDocument/2006/relationships/hyperlink" Target="https://podminky.urs.cz/item/CS_URS_2025_02/181951114" TargetMode="External" /><Relationship Id="rId42" Type="http://schemas.openxmlformats.org/officeDocument/2006/relationships/hyperlink" Target="https://podminky.urs.cz/item/CS_URS_2025_02/181951112" TargetMode="External" /><Relationship Id="rId43" Type="http://schemas.openxmlformats.org/officeDocument/2006/relationships/hyperlink" Target="https://podminky.urs.cz/item/CS_URS_2025_02/181351003" TargetMode="External" /><Relationship Id="rId44" Type="http://schemas.openxmlformats.org/officeDocument/2006/relationships/hyperlink" Target="https://podminky.urs.cz/item/CS_URS_2025_02/181351103" TargetMode="External" /><Relationship Id="rId45" Type="http://schemas.openxmlformats.org/officeDocument/2006/relationships/hyperlink" Target="https://podminky.urs.cz/item/CS_URS_2025_02/181411121" TargetMode="External" /><Relationship Id="rId46" Type="http://schemas.openxmlformats.org/officeDocument/2006/relationships/hyperlink" Target="https://podminky.urs.cz/item/CS_URS_2025_02/185803111" TargetMode="External" /><Relationship Id="rId47" Type="http://schemas.openxmlformats.org/officeDocument/2006/relationships/hyperlink" Target="https://podminky.urs.cz/item/CS_URS_2025_02/185851121" TargetMode="External" /><Relationship Id="rId48" Type="http://schemas.openxmlformats.org/officeDocument/2006/relationships/hyperlink" Target="https://podminky.urs.cz/item/CS_URS_2025_02/183101115" TargetMode="External" /><Relationship Id="rId49" Type="http://schemas.openxmlformats.org/officeDocument/2006/relationships/hyperlink" Target="https://podminky.urs.cz/item/CS_URS_2025_02/184102114" TargetMode="External" /><Relationship Id="rId50" Type="http://schemas.openxmlformats.org/officeDocument/2006/relationships/hyperlink" Target="https://podminky.urs.cz/item/CS_URS_2025_02/184801121" TargetMode="External" /><Relationship Id="rId51" Type="http://schemas.openxmlformats.org/officeDocument/2006/relationships/hyperlink" Target="https://podminky.urs.cz/item/CS_URS_2025_02/271572211" TargetMode="External" /><Relationship Id="rId52" Type="http://schemas.openxmlformats.org/officeDocument/2006/relationships/hyperlink" Target="https://podminky.urs.cz/item/CS_URS_2025_02/321311115" TargetMode="External" /><Relationship Id="rId53" Type="http://schemas.openxmlformats.org/officeDocument/2006/relationships/hyperlink" Target="https://podminky.urs.cz/item/CS_URS_2025_02/321351010" TargetMode="External" /><Relationship Id="rId54" Type="http://schemas.openxmlformats.org/officeDocument/2006/relationships/hyperlink" Target="https://podminky.urs.cz/item/CS_URS_2025_02/321352010" TargetMode="External" /><Relationship Id="rId55" Type="http://schemas.openxmlformats.org/officeDocument/2006/relationships/hyperlink" Target="https://podminky.urs.cz/item/CS_URS_2025_02/321213234" TargetMode="External" /><Relationship Id="rId56" Type="http://schemas.openxmlformats.org/officeDocument/2006/relationships/hyperlink" Target="https://podminky.urs.cz/item/CS_URS_2025_02/359901111" TargetMode="External" /><Relationship Id="rId57" Type="http://schemas.openxmlformats.org/officeDocument/2006/relationships/hyperlink" Target="https://podminky.urs.cz/item/CS_URS_2025_02/359901211" TargetMode="External" /><Relationship Id="rId58" Type="http://schemas.openxmlformats.org/officeDocument/2006/relationships/hyperlink" Target="https://podminky.urs.cz/item/CS_URS_2025_02/451317777" TargetMode="External" /><Relationship Id="rId59" Type="http://schemas.openxmlformats.org/officeDocument/2006/relationships/hyperlink" Target="https://podminky.urs.cz/item/CS_URS_2025_02/463212121" TargetMode="External" /><Relationship Id="rId60" Type="http://schemas.openxmlformats.org/officeDocument/2006/relationships/hyperlink" Target="https://podminky.urs.cz/item/CS_URS_2025_02/463212191" TargetMode="External" /><Relationship Id="rId61" Type="http://schemas.openxmlformats.org/officeDocument/2006/relationships/hyperlink" Target="https://podminky.urs.cz/item/CS_URS_2025_02/451573111" TargetMode="External" /><Relationship Id="rId62" Type="http://schemas.openxmlformats.org/officeDocument/2006/relationships/hyperlink" Target="https://podminky.urs.cz/item/CS_URS_2025_02/452321131" TargetMode="External" /><Relationship Id="rId63" Type="http://schemas.openxmlformats.org/officeDocument/2006/relationships/hyperlink" Target="https://podminky.urs.cz/item/CS_URS_2025_02/452351111" TargetMode="External" /><Relationship Id="rId64" Type="http://schemas.openxmlformats.org/officeDocument/2006/relationships/hyperlink" Target="https://podminky.urs.cz/item/CS_URS_2025_02/452351112" TargetMode="External" /><Relationship Id="rId65" Type="http://schemas.openxmlformats.org/officeDocument/2006/relationships/hyperlink" Target="https://podminky.urs.cz/item/CS_URS_2025_02/452368211" TargetMode="External" /><Relationship Id="rId66" Type="http://schemas.openxmlformats.org/officeDocument/2006/relationships/hyperlink" Target="https://podminky.urs.cz/item/CS_URS_2025_02/899623141" TargetMode="External" /><Relationship Id="rId67" Type="http://schemas.openxmlformats.org/officeDocument/2006/relationships/hyperlink" Target="https://podminky.urs.cz/item/CS_URS_2025_02/899643121" TargetMode="External" /><Relationship Id="rId68" Type="http://schemas.openxmlformats.org/officeDocument/2006/relationships/hyperlink" Target="https://podminky.urs.cz/item/CS_URS_2025_02/899643122" TargetMode="External" /><Relationship Id="rId69" Type="http://schemas.openxmlformats.org/officeDocument/2006/relationships/hyperlink" Target="https://podminky.urs.cz/item/CS_URS_2025_02/594511112" TargetMode="External" /><Relationship Id="rId70" Type="http://schemas.openxmlformats.org/officeDocument/2006/relationships/hyperlink" Target="https://podminky.urs.cz/item/CS_URS_2025_02/599632111" TargetMode="External" /><Relationship Id="rId71" Type="http://schemas.openxmlformats.org/officeDocument/2006/relationships/hyperlink" Target="https://podminky.urs.cz/item/CS_URS_2025_02/871373123" TargetMode="External" /><Relationship Id="rId72" Type="http://schemas.openxmlformats.org/officeDocument/2006/relationships/hyperlink" Target="https://podminky.urs.cz/item/CS_URS_2025_02/892381111" TargetMode="External" /><Relationship Id="rId73" Type="http://schemas.openxmlformats.org/officeDocument/2006/relationships/hyperlink" Target="https://podminky.urs.cz/item/CS_URS_2025_02/892372111" TargetMode="External" /><Relationship Id="rId74" Type="http://schemas.openxmlformats.org/officeDocument/2006/relationships/hyperlink" Target="https://podminky.urs.cz/item/CS_URS_2025_02/899722113" TargetMode="External" /><Relationship Id="rId75" Type="http://schemas.openxmlformats.org/officeDocument/2006/relationships/hyperlink" Target="https://podminky.urs.cz/item/CS_URS_2025_02/894410100" TargetMode="External" /><Relationship Id="rId76" Type="http://schemas.openxmlformats.org/officeDocument/2006/relationships/hyperlink" Target="https://podminky.urs.cz/item/CS_URS_2025_02/894410213" TargetMode="External" /><Relationship Id="rId77" Type="http://schemas.openxmlformats.org/officeDocument/2006/relationships/hyperlink" Target="https://podminky.urs.cz/item/CS_URS_2025_02/894410212" TargetMode="External" /><Relationship Id="rId78" Type="http://schemas.openxmlformats.org/officeDocument/2006/relationships/hyperlink" Target="https://podminky.urs.cz/item/CS_URS_2025_02/894410211" TargetMode="External" /><Relationship Id="rId79" Type="http://schemas.openxmlformats.org/officeDocument/2006/relationships/hyperlink" Target="https://podminky.urs.cz/item/CS_URS_2025_02/894410302" TargetMode="External" /><Relationship Id="rId80" Type="http://schemas.openxmlformats.org/officeDocument/2006/relationships/hyperlink" Target="https://podminky.urs.cz/item/CS_URS_2025_02/452112111" TargetMode="External" /><Relationship Id="rId81" Type="http://schemas.openxmlformats.org/officeDocument/2006/relationships/hyperlink" Target="https://podminky.urs.cz/item/CS_URS_2025_02/452112121" TargetMode="External" /><Relationship Id="rId82" Type="http://schemas.openxmlformats.org/officeDocument/2006/relationships/hyperlink" Target="https://podminky.urs.cz/item/CS_URS_2025_02/899104112" TargetMode="External" /><Relationship Id="rId83" Type="http://schemas.openxmlformats.org/officeDocument/2006/relationships/hyperlink" Target="https://podminky.urs.cz/item/CS_URS_2025_02/899713111" TargetMode="External" /><Relationship Id="rId84" Type="http://schemas.openxmlformats.org/officeDocument/2006/relationships/hyperlink" Target="https://podminky.urs.cz/item/CS_URS_2025_02/914511111" TargetMode="External" /><Relationship Id="rId85" Type="http://schemas.openxmlformats.org/officeDocument/2006/relationships/hyperlink" Target="https://podminky.urs.cz/item/CS_URS_2025_02/783009421" TargetMode="External" /><Relationship Id="rId86" Type="http://schemas.openxmlformats.org/officeDocument/2006/relationships/hyperlink" Target="https://podminky.urs.cz/item/CS_URS_2025_02/899910202" TargetMode="External" /><Relationship Id="rId87" Type="http://schemas.openxmlformats.org/officeDocument/2006/relationships/hyperlink" Target="https://podminky.urs.cz/item/CS_URS_2025_02/890431851" TargetMode="External" /><Relationship Id="rId88" Type="http://schemas.openxmlformats.org/officeDocument/2006/relationships/hyperlink" Target="https://podminky.urs.cz/item/CS_URS_2025_02/899103211" TargetMode="External" /><Relationship Id="rId89" Type="http://schemas.openxmlformats.org/officeDocument/2006/relationships/hyperlink" Target="https://podminky.urs.cz/item/CS_URS_2025_02/890211851" TargetMode="External" /><Relationship Id="rId90" Type="http://schemas.openxmlformats.org/officeDocument/2006/relationships/hyperlink" Target="https://podminky.urs.cz/item/CS_URS_2025_02/890111851" TargetMode="External" /><Relationship Id="rId91" Type="http://schemas.openxmlformats.org/officeDocument/2006/relationships/hyperlink" Target="https://podminky.urs.cz/item/CS_URS_2025_02/997013111" TargetMode="External" /><Relationship Id="rId92" Type="http://schemas.openxmlformats.org/officeDocument/2006/relationships/hyperlink" Target="https://podminky.urs.cz/item/CS_URS_2025_02/997013501" TargetMode="External" /><Relationship Id="rId93" Type="http://schemas.openxmlformats.org/officeDocument/2006/relationships/hyperlink" Target="https://podminky.urs.cz/item/CS_URS_2025_02/997013509" TargetMode="External" /><Relationship Id="rId94" Type="http://schemas.openxmlformats.org/officeDocument/2006/relationships/hyperlink" Target="https://podminky.urs.cz/item/CS_URS_2025_02/997013871" TargetMode="External" /><Relationship Id="rId95" Type="http://schemas.openxmlformats.org/officeDocument/2006/relationships/hyperlink" Target="https://podminky.urs.cz/item/CS_URS_2025_02/998276101" TargetMode="External" /><Relationship Id="rId96" Type="http://schemas.openxmlformats.org/officeDocument/2006/relationships/hyperlink" Target="https://podminky.urs.cz/item/CS_URS_2025_02/012164000" TargetMode="External" /><Relationship Id="rId97" Type="http://schemas.openxmlformats.org/officeDocument/2006/relationships/hyperlink" Target="https://podminky.urs.cz/item/CS_URS_2025_02/012344000" TargetMode="External" /><Relationship Id="rId98" Type="http://schemas.openxmlformats.org/officeDocument/2006/relationships/hyperlink" Target="https://podminky.urs.cz/item/CS_URS_2025_02/012444000" TargetMode="External" /><Relationship Id="rId99" Type="http://schemas.openxmlformats.org/officeDocument/2006/relationships/hyperlink" Target="https://podminky.urs.cz/item/CS_URS_2025_02/013254000" TargetMode="External" /><Relationship Id="rId100" Type="http://schemas.openxmlformats.org/officeDocument/2006/relationships/hyperlink" Target="https://podminky.urs.cz/item/CS_URS_2025_02/013284000" TargetMode="External" /><Relationship Id="rId101" Type="http://schemas.openxmlformats.org/officeDocument/2006/relationships/hyperlink" Target="https://podminky.urs.cz/item/CS_URS_2025_02/013294000" TargetMode="External" /><Relationship Id="rId102" Type="http://schemas.openxmlformats.org/officeDocument/2006/relationships/hyperlink" Target="https://podminky.urs.cz/item/CS_URS_2025_02/030001000" TargetMode="External" /><Relationship Id="rId103" Type="http://schemas.openxmlformats.org/officeDocument/2006/relationships/hyperlink" Target="https://podminky.urs.cz/item/CS_URS_2025_02/032903000" TargetMode="External" /><Relationship Id="rId104" Type="http://schemas.openxmlformats.org/officeDocument/2006/relationships/hyperlink" Target="https://podminky.urs.cz/item/CS_URS_2025_02/034503000" TargetMode="External" /><Relationship Id="rId105" Type="http://schemas.openxmlformats.org/officeDocument/2006/relationships/hyperlink" Target="https://podminky.urs.cz/item/CS_URS_2025_02/041403000" TargetMode="External" /><Relationship Id="rId10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19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27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28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29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30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30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28</v>
      </c>
      <c r="AL14" s="25"/>
      <c r="AM14" s="25"/>
      <c r="AN14" s="37" t="s">
        <v>30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31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19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32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28</v>
      </c>
      <c r="AL17" s="25"/>
      <c r="AM17" s="25"/>
      <c r="AN17" s="30" t="s">
        <v>19</v>
      </c>
      <c r="AO17" s="25"/>
      <c r="AP17" s="25"/>
      <c r="AQ17" s="25"/>
      <c r="AR17" s="23"/>
      <c r="BE17" s="34"/>
      <c r="BS17" s="20" t="s">
        <v>33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34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35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28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33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36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37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38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39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40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41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42</v>
      </c>
      <c r="E29" s="50"/>
      <c r="F29" s="35" t="s">
        <v>43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44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45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46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47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48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49</v>
      </c>
      <c r="U35" s="57"/>
      <c r="V35" s="57"/>
      <c r="W35" s="57"/>
      <c r="X35" s="59" t="s">
        <v>50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51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25h142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Aš, Horní Paseky, Odtok z ČOV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Horní Paseky, Aš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17. 7. 2025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25.6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Město Aš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31</v>
      </c>
      <c r="AJ49" s="43"/>
      <c r="AK49" s="43"/>
      <c r="AL49" s="43"/>
      <c r="AM49" s="76" t="str">
        <f>IF(E17="","",E17)</f>
        <v>KV ENGIENEERING, s.r.o., Ing. M. Ondráček</v>
      </c>
      <c r="AN49" s="67"/>
      <c r="AO49" s="67"/>
      <c r="AP49" s="67"/>
      <c r="AQ49" s="43"/>
      <c r="AR49" s="47"/>
      <c r="AS49" s="77" t="s">
        <v>52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29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34</v>
      </c>
      <c r="AJ50" s="43"/>
      <c r="AK50" s="43"/>
      <c r="AL50" s="43"/>
      <c r="AM50" s="76" t="str">
        <f>IF(E20="","",E20)</f>
        <v>Daniela Hahnová, DiS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53</v>
      </c>
      <c r="D52" s="90"/>
      <c r="E52" s="90"/>
      <c r="F52" s="90"/>
      <c r="G52" s="90"/>
      <c r="H52" s="91"/>
      <c r="I52" s="92" t="s">
        <v>54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55</v>
      </c>
      <c r="AH52" s="90"/>
      <c r="AI52" s="90"/>
      <c r="AJ52" s="90"/>
      <c r="AK52" s="90"/>
      <c r="AL52" s="90"/>
      <c r="AM52" s="90"/>
      <c r="AN52" s="92" t="s">
        <v>56</v>
      </c>
      <c r="AO52" s="90"/>
      <c r="AP52" s="90"/>
      <c r="AQ52" s="94" t="s">
        <v>57</v>
      </c>
      <c r="AR52" s="47"/>
      <c r="AS52" s="95" t="s">
        <v>58</v>
      </c>
      <c r="AT52" s="96" t="s">
        <v>59</v>
      </c>
      <c r="AU52" s="96" t="s">
        <v>60</v>
      </c>
      <c r="AV52" s="96" t="s">
        <v>61</v>
      </c>
      <c r="AW52" s="96" t="s">
        <v>62</v>
      </c>
      <c r="AX52" s="96" t="s">
        <v>63</v>
      </c>
      <c r="AY52" s="96" t="s">
        <v>64</v>
      </c>
      <c r="AZ52" s="96" t="s">
        <v>65</v>
      </c>
      <c r="BA52" s="96" t="s">
        <v>66</v>
      </c>
      <c r="BB52" s="96" t="s">
        <v>67</v>
      </c>
      <c r="BC52" s="96" t="s">
        <v>68</v>
      </c>
      <c r="BD52" s="97" t="s">
        <v>69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70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ROUND(AS55,2)</f>
        <v>0</v>
      </c>
      <c r="AT54" s="109">
        <f>ROUND(SUM(AV54:AW54),2)</f>
        <v>0</v>
      </c>
      <c r="AU54" s="110">
        <f>ROUND(AU55,5)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ROUND(AZ55,2)</f>
        <v>0</v>
      </c>
      <c r="BA54" s="109">
        <f>ROUND(BA55,2)</f>
        <v>0</v>
      </c>
      <c r="BB54" s="109">
        <f>ROUND(BB55,2)</f>
        <v>0</v>
      </c>
      <c r="BC54" s="109">
        <f>ROUND(BC55,2)</f>
        <v>0</v>
      </c>
      <c r="BD54" s="111">
        <f>ROUND(BD55,2)</f>
        <v>0</v>
      </c>
      <c r="BE54" s="6"/>
      <c r="BS54" s="112" t="s">
        <v>71</v>
      </c>
      <c r="BT54" s="112" t="s">
        <v>72</v>
      </c>
      <c r="BU54" s="113" t="s">
        <v>73</v>
      </c>
      <c r="BV54" s="112" t="s">
        <v>74</v>
      </c>
      <c r="BW54" s="112" t="s">
        <v>5</v>
      </c>
      <c r="BX54" s="112" t="s">
        <v>75</v>
      </c>
      <c r="CL54" s="112" t="s">
        <v>19</v>
      </c>
    </row>
    <row r="55" s="7" customFormat="1" ht="16.5" customHeight="1">
      <c r="A55" s="114" t="s">
        <v>76</v>
      </c>
      <c r="B55" s="115"/>
      <c r="C55" s="116"/>
      <c r="D55" s="117" t="s">
        <v>77</v>
      </c>
      <c r="E55" s="117"/>
      <c r="F55" s="117"/>
      <c r="G55" s="117"/>
      <c r="H55" s="117"/>
      <c r="I55" s="118"/>
      <c r="J55" s="117" t="s">
        <v>78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'SO 01 - Odtok z ČOV'!J30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79</v>
      </c>
      <c r="AR55" s="121"/>
      <c r="AS55" s="122">
        <v>0</v>
      </c>
      <c r="AT55" s="123">
        <f>ROUND(SUM(AV55:AW55),2)</f>
        <v>0</v>
      </c>
      <c r="AU55" s="124">
        <f>'SO 01 - Odtok z ČOV'!P101</f>
        <v>0</v>
      </c>
      <c r="AV55" s="123">
        <f>'SO 01 - Odtok z ČOV'!J33</f>
        <v>0</v>
      </c>
      <c r="AW55" s="123">
        <f>'SO 01 - Odtok z ČOV'!J34</f>
        <v>0</v>
      </c>
      <c r="AX55" s="123">
        <f>'SO 01 - Odtok z ČOV'!J35</f>
        <v>0</v>
      </c>
      <c r="AY55" s="123">
        <f>'SO 01 - Odtok z ČOV'!J36</f>
        <v>0</v>
      </c>
      <c r="AZ55" s="123">
        <f>'SO 01 - Odtok z ČOV'!F33</f>
        <v>0</v>
      </c>
      <c r="BA55" s="123">
        <f>'SO 01 - Odtok z ČOV'!F34</f>
        <v>0</v>
      </c>
      <c r="BB55" s="123">
        <f>'SO 01 - Odtok z ČOV'!F35</f>
        <v>0</v>
      </c>
      <c r="BC55" s="123">
        <f>'SO 01 - Odtok z ČOV'!F36</f>
        <v>0</v>
      </c>
      <c r="BD55" s="125">
        <f>'SO 01 - Odtok z ČOV'!F37</f>
        <v>0</v>
      </c>
      <c r="BE55" s="7"/>
      <c r="BT55" s="126" t="s">
        <v>80</v>
      </c>
      <c r="BV55" s="126" t="s">
        <v>74</v>
      </c>
      <c r="BW55" s="126" t="s">
        <v>81</v>
      </c>
      <c r="BX55" s="126" t="s">
        <v>5</v>
      </c>
      <c r="CL55" s="126" t="s">
        <v>19</v>
      </c>
      <c r="CM55" s="126" t="s">
        <v>82</v>
      </c>
    </row>
    <row r="56" s="2" customFormat="1" ht="30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7"/>
      <c r="AS56" s="41"/>
      <c r="AT56" s="41"/>
      <c r="AU56" s="41"/>
      <c r="AV56" s="41"/>
      <c r="AW56" s="41"/>
      <c r="AX56" s="41"/>
      <c r="AY56" s="41"/>
      <c r="AZ56" s="41"/>
      <c r="BA56" s="41"/>
      <c r="BB56" s="41"/>
      <c r="BC56" s="41"/>
      <c r="BD56" s="41"/>
      <c r="BE56" s="41"/>
    </row>
    <row r="57" s="2" customFormat="1" ht="6.96" customHeight="1">
      <c r="A57" s="41"/>
      <c r="B57" s="62"/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  <c r="AN57" s="63"/>
      <c r="AO57" s="63"/>
      <c r="AP57" s="63"/>
      <c r="AQ57" s="63"/>
      <c r="AR57" s="47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</row>
  </sheetData>
  <sheetProtection sheet="1" formatColumns="0" formatRows="0" objects="1" scenarios="1" spinCount="100000" saltValue="eS4HBGTScU5HOyT8yOkwuUmF1RR5DmrpkVu7aF5sWcoB57xdrBX3Sc4WLW77Mjmlrdfeh13dG2TwWHepcRvIHg==" hashValue="zfhsSRVlo7+8tsUYnq0u76vQAj84d6j9uTkXa0nyRvrZPQGVhStVTAvWgJuvQayRmmjnnE0xkBmQuVNG3DuWhw==" algorithmName="SHA-512" password="ED5F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SO 01 - Odtok z ČOV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81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23"/>
      <c r="AT3" s="20" t="s">
        <v>82</v>
      </c>
    </row>
    <row r="4" s="1" customFormat="1" ht="24.96" customHeight="1">
      <c r="B4" s="23"/>
      <c r="D4" s="129" t="s">
        <v>83</v>
      </c>
      <c r="L4" s="23"/>
      <c r="M4" s="130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1" t="s">
        <v>16</v>
      </c>
      <c r="L6" s="23"/>
    </row>
    <row r="7" s="1" customFormat="1" ht="16.5" customHeight="1">
      <c r="B7" s="23"/>
      <c r="E7" s="132" t="str">
        <f>'Rekapitulace stavby'!K6</f>
        <v>Aš, Horní Paseky, Odtok z ČOV</v>
      </c>
      <c r="F7" s="131"/>
      <c r="G7" s="131"/>
      <c r="H7" s="131"/>
      <c r="L7" s="23"/>
    </row>
    <row r="8" s="2" customFormat="1" ht="12" customHeight="1">
      <c r="A8" s="41"/>
      <c r="B8" s="47"/>
      <c r="C8" s="41"/>
      <c r="D8" s="131" t="s">
        <v>84</v>
      </c>
      <c r="E8" s="41"/>
      <c r="F8" s="41"/>
      <c r="G8" s="41"/>
      <c r="H8" s="41"/>
      <c r="I8" s="41"/>
      <c r="J8" s="41"/>
      <c r="K8" s="41"/>
      <c r="L8" s="133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4" t="s">
        <v>85</v>
      </c>
      <c r="F9" s="41"/>
      <c r="G9" s="41"/>
      <c r="H9" s="41"/>
      <c r="I9" s="41"/>
      <c r="J9" s="41"/>
      <c r="K9" s="41"/>
      <c r="L9" s="133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3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1" t="s">
        <v>18</v>
      </c>
      <c r="E11" s="41"/>
      <c r="F11" s="135" t="s">
        <v>19</v>
      </c>
      <c r="G11" s="41"/>
      <c r="H11" s="41"/>
      <c r="I11" s="131" t="s">
        <v>20</v>
      </c>
      <c r="J11" s="135" t="s">
        <v>19</v>
      </c>
      <c r="K11" s="41"/>
      <c r="L11" s="133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1" t="s">
        <v>21</v>
      </c>
      <c r="E12" s="41"/>
      <c r="F12" s="135" t="s">
        <v>22</v>
      </c>
      <c r="G12" s="41"/>
      <c r="H12" s="41"/>
      <c r="I12" s="131" t="s">
        <v>23</v>
      </c>
      <c r="J12" s="136" t="str">
        <f>'Rekapitulace stavby'!AN8</f>
        <v>17. 7. 2025</v>
      </c>
      <c r="K12" s="41"/>
      <c r="L12" s="133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3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1" t="s">
        <v>25</v>
      </c>
      <c r="E14" s="41"/>
      <c r="F14" s="41"/>
      <c r="G14" s="41"/>
      <c r="H14" s="41"/>
      <c r="I14" s="131" t="s">
        <v>26</v>
      </c>
      <c r="J14" s="135" t="s">
        <v>19</v>
      </c>
      <c r="K14" s="41"/>
      <c r="L14" s="133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5" t="s">
        <v>27</v>
      </c>
      <c r="F15" s="41"/>
      <c r="G15" s="41"/>
      <c r="H15" s="41"/>
      <c r="I15" s="131" t="s">
        <v>28</v>
      </c>
      <c r="J15" s="135" t="s">
        <v>19</v>
      </c>
      <c r="K15" s="41"/>
      <c r="L15" s="133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3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1" t="s">
        <v>29</v>
      </c>
      <c r="E17" s="41"/>
      <c r="F17" s="41"/>
      <c r="G17" s="41"/>
      <c r="H17" s="41"/>
      <c r="I17" s="131" t="s">
        <v>26</v>
      </c>
      <c r="J17" s="36" t="str">
        <f>'Rekapitulace stavby'!AN13</f>
        <v>Vyplň údaj</v>
      </c>
      <c r="K17" s="41"/>
      <c r="L17" s="133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5"/>
      <c r="G18" s="135"/>
      <c r="H18" s="135"/>
      <c r="I18" s="131" t="s">
        <v>28</v>
      </c>
      <c r="J18" s="36" t="str">
        <f>'Rekapitulace stavby'!AN14</f>
        <v>Vyplň údaj</v>
      </c>
      <c r="K18" s="41"/>
      <c r="L18" s="133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3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1" t="s">
        <v>31</v>
      </c>
      <c r="E20" s="41"/>
      <c r="F20" s="41"/>
      <c r="G20" s="41"/>
      <c r="H20" s="41"/>
      <c r="I20" s="131" t="s">
        <v>26</v>
      </c>
      <c r="J20" s="135" t="s">
        <v>19</v>
      </c>
      <c r="K20" s="41"/>
      <c r="L20" s="133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5" t="s">
        <v>32</v>
      </c>
      <c r="F21" s="41"/>
      <c r="G21" s="41"/>
      <c r="H21" s="41"/>
      <c r="I21" s="131" t="s">
        <v>28</v>
      </c>
      <c r="J21" s="135" t="s">
        <v>19</v>
      </c>
      <c r="K21" s="41"/>
      <c r="L21" s="133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3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1" t="s">
        <v>34</v>
      </c>
      <c r="E23" s="41"/>
      <c r="F23" s="41"/>
      <c r="G23" s="41"/>
      <c r="H23" s="41"/>
      <c r="I23" s="131" t="s">
        <v>26</v>
      </c>
      <c r="J23" s="135" t="s">
        <v>19</v>
      </c>
      <c r="K23" s="41"/>
      <c r="L23" s="133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5" t="s">
        <v>35</v>
      </c>
      <c r="F24" s="41"/>
      <c r="G24" s="41"/>
      <c r="H24" s="41"/>
      <c r="I24" s="131" t="s">
        <v>28</v>
      </c>
      <c r="J24" s="135" t="s">
        <v>19</v>
      </c>
      <c r="K24" s="41"/>
      <c r="L24" s="133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3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1" t="s">
        <v>36</v>
      </c>
      <c r="E26" s="41"/>
      <c r="F26" s="41"/>
      <c r="G26" s="41"/>
      <c r="H26" s="41"/>
      <c r="I26" s="41"/>
      <c r="J26" s="41"/>
      <c r="K26" s="41"/>
      <c r="L26" s="133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71.25" customHeight="1">
      <c r="A27" s="137"/>
      <c r="B27" s="138"/>
      <c r="C27" s="137"/>
      <c r="D27" s="137"/>
      <c r="E27" s="139" t="s">
        <v>37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3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1"/>
      <c r="E29" s="141"/>
      <c r="F29" s="141"/>
      <c r="G29" s="141"/>
      <c r="H29" s="141"/>
      <c r="I29" s="141"/>
      <c r="J29" s="141"/>
      <c r="K29" s="141"/>
      <c r="L29" s="133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2" t="s">
        <v>38</v>
      </c>
      <c r="E30" s="41"/>
      <c r="F30" s="41"/>
      <c r="G30" s="41"/>
      <c r="H30" s="41"/>
      <c r="I30" s="41"/>
      <c r="J30" s="143">
        <f>ROUND(J101, 2)</f>
        <v>0</v>
      </c>
      <c r="K30" s="41"/>
      <c r="L30" s="133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1"/>
      <c r="E31" s="141"/>
      <c r="F31" s="141"/>
      <c r="G31" s="141"/>
      <c r="H31" s="141"/>
      <c r="I31" s="141"/>
      <c r="J31" s="141"/>
      <c r="K31" s="141"/>
      <c r="L31" s="133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4" t="s">
        <v>40</v>
      </c>
      <c r="G32" s="41"/>
      <c r="H32" s="41"/>
      <c r="I32" s="144" t="s">
        <v>39</v>
      </c>
      <c r="J32" s="144" t="s">
        <v>41</v>
      </c>
      <c r="K32" s="41"/>
      <c r="L32" s="133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5" t="s">
        <v>42</v>
      </c>
      <c r="E33" s="131" t="s">
        <v>43</v>
      </c>
      <c r="F33" s="146">
        <f>ROUND((SUM(BE101:BE693)),  2)</f>
        <v>0</v>
      </c>
      <c r="G33" s="41"/>
      <c r="H33" s="41"/>
      <c r="I33" s="147">
        <v>0.20999999999999999</v>
      </c>
      <c r="J33" s="146">
        <f>ROUND(((SUM(BE101:BE693))*I33),  2)</f>
        <v>0</v>
      </c>
      <c r="K33" s="41"/>
      <c r="L33" s="133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1" t="s">
        <v>44</v>
      </c>
      <c r="F34" s="146">
        <f>ROUND((SUM(BF101:BF693)),  2)</f>
        <v>0</v>
      </c>
      <c r="G34" s="41"/>
      <c r="H34" s="41"/>
      <c r="I34" s="147">
        <v>0.12</v>
      </c>
      <c r="J34" s="146">
        <f>ROUND(((SUM(BF101:BF693))*I34),  2)</f>
        <v>0</v>
      </c>
      <c r="K34" s="41"/>
      <c r="L34" s="133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1" t="s">
        <v>45</v>
      </c>
      <c r="F35" s="146">
        <f>ROUND((SUM(BG101:BG693)),  2)</f>
        <v>0</v>
      </c>
      <c r="G35" s="41"/>
      <c r="H35" s="41"/>
      <c r="I35" s="147">
        <v>0.20999999999999999</v>
      </c>
      <c r="J35" s="146">
        <f>0</f>
        <v>0</v>
      </c>
      <c r="K35" s="41"/>
      <c r="L35" s="133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1" t="s">
        <v>46</v>
      </c>
      <c r="F36" s="146">
        <f>ROUND((SUM(BH101:BH693)),  2)</f>
        <v>0</v>
      </c>
      <c r="G36" s="41"/>
      <c r="H36" s="41"/>
      <c r="I36" s="147">
        <v>0.12</v>
      </c>
      <c r="J36" s="146">
        <f>0</f>
        <v>0</v>
      </c>
      <c r="K36" s="41"/>
      <c r="L36" s="133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1" t="s">
        <v>47</v>
      </c>
      <c r="F37" s="146">
        <f>ROUND((SUM(BI101:BI693)),  2)</f>
        <v>0</v>
      </c>
      <c r="G37" s="41"/>
      <c r="H37" s="41"/>
      <c r="I37" s="147">
        <v>0</v>
      </c>
      <c r="J37" s="146">
        <f>0</f>
        <v>0</v>
      </c>
      <c r="K37" s="41"/>
      <c r="L37" s="133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3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86</v>
      </c>
      <c r="D45" s="43"/>
      <c r="E45" s="43"/>
      <c r="F45" s="43"/>
      <c r="G45" s="43"/>
      <c r="H45" s="43"/>
      <c r="I45" s="43"/>
      <c r="J45" s="43"/>
      <c r="K45" s="43"/>
      <c r="L45" s="133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3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3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59" t="str">
        <f>E7</f>
        <v>Aš, Horní Paseky, Odtok z ČOV</v>
      </c>
      <c r="F48" s="35"/>
      <c r="G48" s="35"/>
      <c r="H48" s="35"/>
      <c r="I48" s="43"/>
      <c r="J48" s="43"/>
      <c r="K48" s="43"/>
      <c r="L48" s="133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84</v>
      </c>
      <c r="D49" s="43"/>
      <c r="E49" s="43"/>
      <c r="F49" s="43"/>
      <c r="G49" s="43"/>
      <c r="H49" s="43"/>
      <c r="I49" s="43"/>
      <c r="J49" s="43"/>
      <c r="K49" s="43"/>
      <c r="L49" s="133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01 - Odtok z ČOV</v>
      </c>
      <c r="F50" s="43"/>
      <c r="G50" s="43"/>
      <c r="H50" s="43"/>
      <c r="I50" s="43"/>
      <c r="J50" s="43"/>
      <c r="K50" s="43"/>
      <c r="L50" s="133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3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Horní Paseky, Aš</v>
      </c>
      <c r="G52" s="43"/>
      <c r="H52" s="43"/>
      <c r="I52" s="35" t="s">
        <v>23</v>
      </c>
      <c r="J52" s="75" t="str">
        <f>IF(J12="","",J12)</f>
        <v>17. 7. 2025</v>
      </c>
      <c r="K52" s="43"/>
      <c r="L52" s="133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3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40.05" customHeight="1">
      <c r="A54" s="41"/>
      <c r="B54" s="42"/>
      <c r="C54" s="35" t="s">
        <v>25</v>
      </c>
      <c r="D54" s="43"/>
      <c r="E54" s="43"/>
      <c r="F54" s="30" t="str">
        <f>E15</f>
        <v>Město Aš</v>
      </c>
      <c r="G54" s="43"/>
      <c r="H54" s="43"/>
      <c r="I54" s="35" t="s">
        <v>31</v>
      </c>
      <c r="J54" s="39" t="str">
        <f>E21</f>
        <v>KV ENGIENEERING, s.r.o., Ing. M. Ondráček</v>
      </c>
      <c r="K54" s="43"/>
      <c r="L54" s="133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>Daniela Hahnová, DiS</v>
      </c>
      <c r="K55" s="43"/>
      <c r="L55" s="133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3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0" t="s">
        <v>87</v>
      </c>
      <c r="D57" s="161"/>
      <c r="E57" s="161"/>
      <c r="F57" s="161"/>
      <c r="G57" s="161"/>
      <c r="H57" s="161"/>
      <c r="I57" s="161"/>
      <c r="J57" s="162" t="s">
        <v>88</v>
      </c>
      <c r="K57" s="161"/>
      <c r="L57" s="133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3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3" t="s">
        <v>70</v>
      </c>
      <c r="D59" s="43"/>
      <c r="E59" s="43"/>
      <c r="F59" s="43"/>
      <c r="G59" s="43"/>
      <c r="H59" s="43"/>
      <c r="I59" s="43"/>
      <c r="J59" s="105">
        <f>J101</f>
        <v>0</v>
      </c>
      <c r="K59" s="43"/>
      <c r="L59" s="133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89</v>
      </c>
    </row>
    <row r="60" s="9" customFormat="1" ht="24.96" customHeight="1">
      <c r="A60" s="9"/>
      <c r="B60" s="164"/>
      <c r="C60" s="165"/>
      <c r="D60" s="166" t="s">
        <v>90</v>
      </c>
      <c r="E60" s="167"/>
      <c r="F60" s="167"/>
      <c r="G60" s="167"/>
      <c r="H60" s="167"/>
      <c r="I60" s="167"/>
      <c r="J60" s="168">
        <f>J102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91</v>
      </c>
      <c r="E61" s="173"/>
      <c r="F61" s="173"/>
      <c r="G61" s="173"/>
      <c r="H61" s="173"/>
      <c r="I61" s="173"/>
      <c r="J61" s="174">
        <f>J103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70"/>
      <c r="C62" s="171"/>
      <c r="D62" s="172" t="s">
        <v>92</v>
      </c>
      <c r="E62" s="173"/>
      <c r="F62" s="173"/>
      <c r="G62" s="173"/>
      <c r="H62" s="173"/>
      <c r="I62" s="173"/>
      <c r="J62" s="174">
        <f>J104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4.88" customHeight="1">
      <c r="A63" s="10"/>
      <c r="B63" s="170"/>
      <c r="C63" s="171"/>
      <c r="D63" s="172" t="s">
        <v>93</v>
      </c>
      <c r="E63" s="173"/>
      <c r="F63" s="173"/>
      <c r="G63" s="173"/>
      <c r="H63" s="173"/>
      <c r="I63" s="173"/>
      <c r="J63" s="174">
        <f>J133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4.88" customHeight="1">
      <c r="A64" s="10"/>
      <c r="B64" s="170"/>
      <c r="C64" s="171"/>
      <c r="D64" s="172" t="s">
        <v>94</v>
      </c>
      <c r="E64" s="173"/>
      <c r="F64" s="173"/>
      <c r="G64" s="173"/>
      <c r="H64" s="173"/>
      <c r="I64" s="173"/>
      <c r="J64" s="174">
        <f>J190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4.88" customHeight="1">
      <c r="A65" s="10"/>
      <c r="B65" s="170"/>
      <c r="C65" s="171"/>
      <c r="D65" s="172" t="s">
        <v>95</v>
      </c>
      <c r="E65" s="173"/>
      <c r="F65" s="173"/>
      <c r="G65" s="173"/>
      <c r="H65" s="173"/>
      <c r="I65" s="173"/>
      <c r="J65" s="174">
        <f>J347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0"/>
      <c r="C66" s="171"/>
      <c r="D66" s="172" t="s">
        <v>96</v>
      </c>
      <c r="E66" s="173"/>
      <c r="F66" s="173"/>
      <c r="G66" s="173"/>
      <c r="H66" s="173"/>
      <c r="I66" s="173"/>
      <c r="J66" s="174">
        <f>J396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0"/>
      <c r="C67" s="171"/>
      <c r="D67" s="172" t="s">
        <v>97</v>
      </c>
      <c r="E67" s="173"/>
      <c r="F67" s="173"/>
      <c r="G67" s="173"/>
      <c r="H67" s="173"/>
      <c r="I67" s="173"/>
      <c r="J67" s="174">
        <f>J406</f>
        <v>0</v>
      </c>
      <c r="K67" s="171"/>
      <c r="L67" s="17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70"/>
      <c r="C68" s="171"/>
      <c r="D68" s="172" t="s">
        <v>98</v>
      </c>
      <c r="E68" s="173"/>
      <c r="F68" s="173"/>
      <c r="G68" s="173"/>
      <c r="H68" s="173"/>
      <c r="I68" s="173"/>
      <c r="J68" s="174">
        <f>J407</f>
        <v>0</v>
      </c>
      <c r="K68" s="171"/>
      <c r="L68" s="17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70"/>
      <c r="C69" s="171"/>
      <c r="D69" s="172" t="s">
        <v>99</v>
      </c>
      <c r="E69" s="173"/>
      <c r="F69" s="173"/>
      <c r="G69" s="173"/>
      <c r="H69" s="173"/>
      <c r="I69" s="173"/>
      <c r="J69" s="174">
        <f>J432</f>
        <v>0</v>
      </c>
      <c r="K69" s="171"/>
      <c r="L69" s="17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0"/>
      <c r="C70" s="171"/>
      <c r="D70" s="172" t="s">
        <v>100</v>
      </c>
      <c r="E70" s="173"/>
      <c r="F70" s="173"/>
      <c r="G70" s="173"/>
      <c r="H70" s="173"/>
      <c r="I70" s="173"/>
      <c r="J70" s="174">
        <f>J439</f>
        <v>0</v>
      </c>
      <c r="K70" s="171"/>
      <c r="L70" s="17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0"/>
      <c r="C71" s="171"/>
      <c r="D71" s="172" t="s">
        <v>101</v>
      </c>
      <c r="E71" s="173"/>
      <c r="F71" s="173"/>
      <c r="G71" s="173"/>
      <c r="H71" s="173"/>
      <c r="I71" s="173"/>
      <c r="J71" s="174">
        <f>J494</f>
        <v>0</v>
      </c>
      <c r="K71" s="171"/>
      <c r="L71" s="17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0"/>
      <c r="C72" s="171"/>
      <c r="D72" s="172" t="s">
        <v>102</v>
      </c>
      <c r="E72" s="173"/>
      <c r="F72" s="173"/>
      <c r="G72" s="173"/>
      <c r="H72" s="173"/>
      <c r="I72" s="173"/>
      <c r="J72" s="174">
        <f>J505</f>
        <v>0</v>
      </c>
      <c r="K72" s="171"/>
      <c r="L72" s="17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0"/>
      <c r="C73" s="171"/>
      <c r="D73" s="172" t="s">
        <v>103</v>
      </c>
      <c r="E73" s="173"/>
      <c r="F73" s="173"/>
      <c r="G73" s="173"/>
      <c r="H73" s="173"/>
      <c r="I73" s="173"/>
      <c r="J73" s="174">
        <f>J616</f>
        <v>0</v>
      </c>
      <c r="K73" s="171"/>
      <c r="L73" s="175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4.88" customHeight="1">
      <c r="A74" s="10"/>
      <c r="B74" s="170"/>
      <c r="C74" s="171"/>
      <c r="D74" s="172" t="s">
        <v>104</v>
      </c>
      <c r="E74" s="173"/>
      <c r="F74" s="173"/>
      <c r="G74" s="173"/>
      <c r="H74" s="173"/>
      <c r="I74" s="173"/>
      <c r="J74" s="174">
        <f>J617</f>
        <v>0</v>
      </c>
      <c r="K74" s="171"/>
      <c r="L74" s="175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0"/>
      <c r="C75" s="171"/>
      <c r="D75" s="172" t="s">
        <v>105</v>
      </c>
      <c r="E75" s="173"/>
      <c r="F75" s="173"/>
      <c r="G75" s="173"/>
      <c r="H75" s="173"/>
      <c r="I75" s="173"/>
      <c r="J75" s="174">
        <f>J633</f>
        <v>0</v>
      </c>
      <c r="K75" s="171"/>
      <c r="L75" s="175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0"/>
      <c r="C76" s="171"/>
      <c r="D76" s="172" t="s">
        <v>106</v>
      </c>
      <c r="E76" s="173"/>
      <c r="F76" s="173"/>
      <c r="G76" s="173"/>
      <c r="H76" s="173"/>
      <c r="I76" s="173"/>
      <c r="J76" s="174">
        <f>J648</f>
        <v>0</v>
      </c>
      <c r="K76" s="171"/>
      <c r="L76" s="175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9" customFormat="1" ht="24.96" customHeight="1">
      <c r="A77" s="9"/>
      <c r="B77" s="164"/>
      <c r="C77" s="165"/>
      <c r="D77" s="166" t="s">
        <v>107</v>
      </c>
      <c r="E77" s="167"/>
      <c r="F77" s="167"/>
      <c r="G77" s="167"/>
      <c r="H77" s="167"/>
      <c r="I77" s="167"/>
      <c r="J77" s="168">
        <f>J652</f>
        <v>0</v>
      </c>
      <c r="K77" s="165"/>
      <c r="L77" s="16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78" s="9" customFormat="1" ht="24.96" customHeight="1">
      <c r="A78" s="9"/>
      <c r="B78" s="164"/>
      <c r="C78" s="165"/>
      <c r="D78" s="166" t="s">
        <v>108</v>
      </c>
      <c r="E78" s="167"/>
      <c r="F78" s="167"/>
      <c r="G78" s="167"/>
      <c r="H78" s="167"/>
      <c r="I78" s="167"/>
      <c r="J78" s="168">
        <f>J659</f>
        <v>0</v>
      </c>
      <c r="K78" s="165"/>
      <c r="L78" s="16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</row>
    <row r="79" s="10" customFormat="1" ht="19.92" customHeight="1">
      <c r="A79" s="10"/>
      <c r="B79" s="170"/>
      <c r="C79" s="171"/>
      <c r="D79" s="172" t="s">
        <v>109</v>
      </c>
      <c r="E79" s="173"/>
      <c r="F79" s="173"/>
      <c r="G79" s="173"/>
      <c r="H79" s="173"/>
      <c r="I79" s="173"/>
      <c r="J79" s="174">
        <f>J660</f>
        <v>0</v>
      </c>
      <c r="K79" s="171"/>
      <c r="L79" s="175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70"/>
      <c r="C80" s="171"/>
      <c r="D80" s="172" t="s">
        <v>110</v>
      </c>
      <c r="E80" s="173"/>
      <c r="F80" s="173"/>
      <c r="G80" s="173"/>
      <c r="H80" s="173"/>
      <c r="I80" s="173"/>
      <c r="J80" s="174">
        <f>J680</f>
        <v>0</v>
      </c>
      <c r="K80" s="171"/>
      <c r="L80" s="175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70"/>
      <c r="C81" s="171"/>
      <c r="D81" s="172" t="s">
        <v>111</v>
      </c>
      <c r="E81" s="173"/>
      <c r="F81" s="173"/>
      <c r="G81" s="173"/>
      <c r="H81" s="173"/>
      <c r="I81" s="173"/>
      <c r="J81" s="174">
        <f>J690</f>
        <v>0</v>
      </c>
      <c r="K81" s="171"/>
      <c r="L81" s="175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2" customFormat="1" ht="21.84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3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62"/>
      <c r="C83" s="63"/>
      <c r="D83" s="63"/>
      <c r="E83" s="63"/>
      <c r="F83" s="63"/>
      <c r="G83" s="63"/>
      <c r="H83" s="63"/>
      <c r="I83" s="63"/>
      <c r="J83" s="63"/>
      <c r="K83" s="63"/>
      <c r="L83" s="133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7" s="2" customFormat="1" ht="6.96" customHeight="1">
      <c r="A87" s="41"/>
      <c r="B87" s="64"/>
      <c r="C87" s="65"/>
      <c r="D87" s="65"/>
      <c r="E87" s="65"/>
      <c r="F87" s="65"/>
      <c r="G87" s="65"/>
      <c r="H87" s="65"/>
      <c r="I87" s="65"/>
      <c r="J87" s="65"/>
      <c r="K87" s="65"/>
      <c r="L87" s="133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24.96" customHeight="1">
      <c r="A88" s="41"/>
      <c r="B88" s="42"/>
      <c r="C88" s="26" t="s">
        <v>112</v>
      </c>
      <c r="D88" s="43"/>
      <c r="E88" s="43"/>
      <c r="F88" s="43"/>
      <c r="G88" s="43"/>
      <c r="H88" s="43"/>
      <c r="I88" s="43"/>
      <c r="J88" s="43"/>
      <c r="K88" s="43"/>
      <c r="L88" s="133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6.96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33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2" customHeight="1">
      <c r="A90" s="41"/>
      <c r="B90" s="42"/>
      <c r="C90" s="35" t="s">
        <v>16</v>
      </c>
      <c r="D90" s="43"/>
      <c r="E90" s="43"/>
      <c r="F90" s="43"/>
      <c r="G90" s="43"/>
      <c r="H90" s="43"/>
      <c r="I90" s="43"/>
      <c r="J90" s="43"/>
      <c r="K90" s="43"/>
      <c r="L90" s="133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6.5" customHeight="1">
      <c r="A91" s="41"/>
      <c r="B91" s="42"/>
      <c r="C91" s="43"/>
      <c r="D91" s="43"/>
      <c r="E91" s="159" t="str">
        <f>E7</f>
        <v>Aš, Horní Paseky, Odtok z ČOV</v>
      </c>
      <c r="F91" s="35"/>
      <c r="G91" s="35"/>
      <c r="H91" s="35"/>
      <c r="I91" s="43"/>
      <c r="J91" s="43"/>
      <c r="K91" s="43"/>
      <c r="L91" s="133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2" customHeight="1">
      <c r="A92" s="41"/>
      <c r="B92" s="42"/>
      <c r="C92" s="35" t="s">
        <v>84</v>
      </c>
      <c r="D92" s="43"/>
      <c r="E92" s="43"/>
      <c r="F92" s="43"/>
      <c r="G92" s="43"/>
      <c r="H92" s="43"/>
      <c r="I92" s="43"/>
      <c r="J92" s="43"/>
      <c r="K92" s="43"/>
      <c r="L92" s="133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6.5" customHeight="1">
      <c r="A93" s="41"/>
      <c r="B93" s="42"/>
      <c r="C93" s="43"/>
      <c r="D93" s="43"/>
      <c r="E93" s="72" t="str">
        <f>E9</f>
        <v>SO 01 - Odtok z ČOV</v>
      </c>
      <c r="F93" s="43"/>
      <c r="G93" s="43"/>
      <c r="H93" s="43"/>
      <c r="I93" s="43"/>
      <c r="J93" s="43"/>
      <c r="K93" s="43"/>
      <c r="L93" s="133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6.96" customHeight="1">
      <c r="A94" s="41"/>
      <c r="B94" s="42"/>
      <c r="C94" s="43"/>
      <c r="D94" s="43"/>
      <c r="E94" s="43"/>
      <c r="F94" s="43"/>
      <c r="G94" s="43"/>
      <c r="H94" s="43"/>
      <c r="I94" s="43"/>
      <c r="J94" s="43"/>
      <c r="K94" s="43"/>
      <c r="L94" s="133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2" customHeight="1">
      <c r="A95" s="41"/>
      <c r="B95" s="42"/>
      <c r="C95" s="35" t="s">
        <v>21</v>
      </c>
      <c r="D95" s="43"/>
      <c r="E95" s="43"/>
      <c r="F95" s="30" t="str">
        <f>F12</f>
        <v>Horní Paseky, Aš</v>
      </c>
      <c r="G95" s="43"/>
      <c r="H95" s="43"/>
      <c r="I95" s="35" t="s">
        <v>23</v>
      </c>
      <c r="J95" s="75" t="str">
        <f>IF(J12="","",J12)</f>
        <v>17. 7. 2025</v>
      </c>
      <c r="K95" s="43"/>
      <c r="L95" s="133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6.96" customHeight="1">
      <c r="A96" s="41"/>
      <c r="B96" s="42"/>
      <c r="C96" s="43"/>
      <c r="D96" s="43"/>
      <c r="E96" s="43"/>
      <c r="F96" s="43"/>
      <c r="G96" s="43"/>
      <c r="H96" s="43"/>
      <c r="I96" s="43"/>
      <c r="J96" s="43"/>
      <c r="K96" s="43"/>
      <c r="L96" s="133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40.05" customHeight="1">
      <c r="A97" s="41"/>
      <c r="B97" s="42"/>
      <c r="C97" s="35" t="s">
        <v>25</v>
      </c>
      <c r="D97" s="43"/>
      <c r="E97" s="43"/>
      <c r="F97" s="30" t="str">
        <f>E15</f>
        <v>Město Aš</v>
      </c>
      <c r="G97" s="43"/>
      <c r="H97" s="43"/>
      <c r="I97" s="35" t="s">
        <v>31</v>
      </c>
      <c r="J97" s="39" t="str">
        <f>E21</f>
        <v>KV ENGIENEERING, s.r.o., Ing. M. Ondráček</v>
      </c>
      <c r="K97" s="43"/>
      <c r="L97" s="133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2" customFormat="1" ht="15.15" customHeight="1">
      <c r="A98" s="41"/>
      <c r="B98" s="42"/>
      <c r="C98" s="35" t="s">
        <v>29</v>
      </c>
      <c r="D98" s="43"/>
      <c r="E98" s="43"/>
      <c r="F98" s="30" t="str">
        <f>IF(E18="","",E18)</f>
        <v>Vyplň údaj</v>
      </c>
      <c r="G98" s="43"/>
      <c r="H98" s="43"/>
      <c r="I98" s="35" t="s">
        <v>34</v>
      </c>
      <c r="J98" s="39" t="str">
        <f>E24</f>
        <v>Daniela Hahnová, DiS</v>
      </c>
      <c r="K98" s="43"/>
      <c r="L98" s="133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</row>
    <row r="99" s="2" customFormat="1" ht="10.32" customHeight="1">
      <c r="A99" s="41"/>
      <c r="B99" s="42"/>
      <c r="C99" s="43"/>
      <c r="D99" s="43"/>
      <c r="E99" s="43"/>
      <c r="F99" s="43"/>
      <c r="G99" s="43"/>
      <c r="H99" s="43"/>
      <c r="I99" s="43"/>
      <c r="J99" s="43"/>
      <c r="K99" s="43"/>
      <c r="L99" s="133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</row>
    <row r="100" s="11" customFormat="1" ht="29.28" customHeight="1">
      <c r="A100" s="176"/>
      <c r="B100" s="177"/>
      <c r="C100" s="178" t="s">
        <v>113</v>
      </c>
      <c r="D100" s="179" t="s">
        <v>57</v>
      </c>
      <c r="E100" s="179" t="s">
        <v>53</v>
      </c>
      <c r="F100" s="179" t="s">
        <v>54</v>
      </c>
      <c r="G100" s="179" t="s">
        <v>114</v>
      </c>
      <c r="H100" s="179" t="s">
        <v>115</v>
      </c>
      <c r="I100" s="179" t="s">
        <v>116</v>
      </c>
      <c r="J100" s="179" t="s">
        <v>88</v>
      </c>
      <c r="K100" s="180" t="s">
        <v>117</v>
      </c>
      <c r="L100" s="181"/>
      <c r="M100" s="95" t="s">
        <v>19</v>
      </c>
      <c r="N100" s="96" t="s">
        <v>42</v>
      </c>
      <c r="O100" s="96" t="s">
        <v>118</v>
      </c>
      <c r="P100" s="96" t="s">
        <v>119</v>
      </c>
      <c r="Q100" s="96" t="s">
        <v>120</v>
      </c>
      <c r="R100" s="96" t="s">
        <v>121</v>
      </c>
      <c r="S100" s="96" t="s">
        <v>122</v>
      </c>
      <c r="T100" s="97" t="s">
        <v>123</v>
      </c>
      <c r="U100" s="176"/>
      <c r="V100" s="176"/>
      <c r="W100" s="176"/>
      <c r="X100" s="176"/>
      <c r="Y100" s="176"/>
      <c r="Z100" s="176"/>
      <c r="AA100" s="176"/>
      <c r="AB100" s="176"/>
      <c r="AC100" s="176"/>
      <c r="AD100" s="176"/>
      <c r="AE100" s="176"/>
    </row>
    <row r="101" s="2" customFormat="1" ht="22.8" customHeight="1">
      <c r="A101" s="41"/>
      <c r="B101" s="42"/>
      <c r="C101" s="102" t="s">
        <v>124</v>
      </c>
      <c r="D101" s="43"/>
      <c r="E101" s="43"/>
      <c r="F101" s="43"/>
      <c r="G101" s="43"/>
      <c r="H101" s="43"/>
      <c r="I101" s="43"/>
      <c r="J101" s="182">
        <f>BK101</f>
        <v>0</v>
      </c>
      <c r="K101" s="43"/>
      <c r="L101" s="47"/>
      <c r="M101" s="98"/>
      <c r="N101" s="183"/>
      <c r="O101" s="99"/>
      <c r="P101" s="184">
        <f>P102+P652+P659</f>
        <v>0</v>
      </c>
      <c r="Q101" s="99"/>
      <c r="R101" s="184">
        <f>R102+R652+R659</f>
        <v>71.40204931000001</v>
      </c>
      <c r="S101" s="99"/>
      <c r="T101" s="185">
        <f>T102+T652+T659</f>
        <v>9.3783999999999992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71</v>
      </c>
      <c r="AU101" s="20" t="s">
        <v>89</v>
      </c>
      <c r="BK101" s="186">
        <f>BK102+BK652+BK659</f>
        <v>0</v>
      </c>
    </row>
    <row r="102" s="12" customFormat="1" ht="25.92" customHeight="1">
      <c r="A102" s="12"/>
      <c r="B102" s="187"/>
      <c r="C102" s="188"/>
      <c r="D102" s="189" t="s">
        <v>71</v>
      </c>
      <c r="E102" s="190" t="s">
        <v>125</v>
      </c>
      <c r="F102" s="190" t="s">
        <v>126</v>
      </c>
      <c r="G102" s="188"/>
      <c r="H102" s="188"/>
      <c r="I102" s="191"/>
      <c r="J102" s="192">
        <f>BK102</f>
        <v>0</v>
      </c>
      <c r="K102" s="188"/>
      <c r="L102" s="193"/>
      <c r="M102" s="194"/>
      <c r="N102" s="195"/>
      <c r="O102" s="195"/>
      <c r="P102" s="196">
        <f>P103+P396+P406+P439+P494+P505+P616+P633+P648</f>
        <v>0</v>
      </c>
      <c r="Q102" s="195"/>
      <c r="R102" s="196">
        <f>R103+R396+R406+R439+R494+R505+R616+R633+R648</f>
        <v>71.40204931000001</v>
      </c>
      <c r="S102" s="195"/>
      <c r="T102" s="197">
        <f>T103+T396+T406+T439+T494+T505+T616+T633+T648</f>
        <v>9.3783999999999992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198" t="s">
        <v>80</v>
      </c>
      <c r="AT102" s="199" t="s">
        <v>71</v>
      </c>
      <c r="AU102" s="199" t="s">
        <v>72</v>
      </c>
      <c r="AY102" s="198" t="s">
        <v>127</v>
      </c>
      <c r="BK102" s="200">
        <f>BK103+BK396+BK406+BK439+BK494+BK505+BK616+BK633+BK648</f>
        <v>0</v>
      </c>
    </row>
    <row r="103" s="12" customFormat="1" ht="22.8" customHeight="1">
      <c r="A103" s="12"/>
      <c r="B103" s="187"/>
      <c r="C103" s="188"/>
      <c r="D103" s="189" t="s">
        <v>71</v>
      </c>
      <c r="E103" s="201" t="s">
        <v>80</v>
      </c>
      <c r="F103" s="201" t="s">
        <v>128</v>
      </c>
      <c r="G103" s="188"/>
      <c r="H103" s="188"/>
      <c r="I103" s="191"/>
      <c r="J103" s="202">
        <f>BK103</f>
        <v>0</v>
      </c>
      <c r="K103" s="188"/>
      <c r="L103" s="193"/>
      <c r="M103" s="194"/>
      <c r="N103" s="195"/>
      <c r="O103" s="195"/>
      <c r="P103" s="196">
        <f>P104+P133+P190+P347</f>
        <v>0</v>
      </c>
      <c r="Q103" s="195"/>
      <c r="R103" s="196">
        <f>R104+R133+R190+R347</f>
        <v>1.5271511499999997</v>
      </c>
      <c r="S103" s="195"/>
      <c r="T103" s="197">
        <f>T104+T133+T190+T347</f>
        <v>0.22499999999999998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198" t="s">
        <v>80</v>
      </c>
      <c r="AT103" s="199" t="s">
        <v>71</v>
      </c>
      <c r="AU103" s="199" t="s">
        <v>80</v>
      </c>
      <c r="AY103" s="198" t="s">
        <v>127</v>
      </c>
      <c r="BK103" s="200">
        <f>BK104+BK133+BK190+BK347</f>
        <v>0</v>
      </c>
    </row>
    <row r="104" s="12" customFormat="1" ht="20.88" customHeight="1">
      <c r="A104" s="12"/>
      <c r="B104" s="187"/>
      <c r="C104" s="188"/>
      <c r="D104" s="189" t="s">
        <v>71</v>
      </c>
      <c r="E104" s="201" t="s">
        <v>129</v>
      </c>
      <c r="F104" s="201" t="s">
        <v>130</v>
      </c>
      <c r="G104" s="188"/>
      <c r="H104" s="188"/>
      <c r="I104" s="191"/>
      <c r="J104" s="202">
        <f>BK104</f>
        <v>0</v>
      </c>
      <c r="K104" s="188"/>
      <c r="L104" s="193"/>
      <c r="M104" s="194"/>
      <c r="N104" s="195"/>
      <c r="O104" s="195"/>
      <c r="P104" s="196">
        <f>SUM(P105:P132)</f>
        <v>0</v>
      </c>
      <c r="Q104" s="195"/>
      <c r="R104" s="196">
        <f>SUM(R105:R132)</f>
        <v>0.21350000000000002</v>
      </c>
      <c r="S104" s="195"/>
      <c r="T104" s="197">
        <f>SUM(T105:T132)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198" t="s">
        <v>80</v>
      </c>
      <c r="AT104" s="199" t="s">
        <v>71</v>
      </c>
      <c r="AU104" s="199" t="s">
        <v>82</v>
      </c>
      <c r="AY104" s="198" t="s">
        <v>127</v>
      </c>
      <c r="BK104" s="200">
        <f>SUM(BK105:BK132)</f>
        <v>0</v>
      </c>
    </row>
    <row r="105" s="2" customFormat="1" ht="37.8" customHeight="1">
      <c r="A105" s="41"/>
      <c r="B105" s="42"/>
      <c r="C105" s="203" t="s">
        <v>80</v>
      </c>
      <c r="D105" s="203" t="s">
        <v>131</v>
      </c>
      <c r="E105" s="204" t="s">
        <v>132</v>
      </c>
      <c r="F105" s="205" t="s">
        <v>133</v>
      </c>
      <c r="G105" s="206" t="s">
        <v>134</v>
      </c>
      <c r="H105" s="207">
        <v>165.916</v>
      </c>
      <c r="I105" s="208"/>
      <c r="J105" s="209">
        <f>ROUND(I105*H105,2)</f>
        <v>0</v>
      </c>
      <c r="K105" s="205" t="s">
        <v>135</v>
      </c>
      <c r="L105" s="47"/>
      <c r="M105" s="210" t="s">
        <v>19</v>
      </c>
      <c r="N105" s="211" t="s">
        <v>43</v>
      </c>
      <c r="O105" s="87"/>
      <c r="P105" s="212">
        <f>O105*H105</f>
        <v>0</v>
      </c>
      <c r="Q105" s="212">
        <v>0</v>
      </c>
      <c r="R105" s="212">
        <f>Q105*H105</f>
        <v>0</v>
      </c>
      <c r="S105" s="212">
        <v>0</v>
      </c>
      <c r="T105" s="213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14" t="s">
        <v>136</v>
      </c>
      <c r="AT105" s="214" t="s">
        <v>131</v>
      </c>
      <c r="AU105" s="214" t="s">
        <v>137</v>
      </c>
      <c r="AY105" s="20" t="s">
        <v>127</v>
      </c>
      <c r="BE105" s="215">
        <f>IF(N105="základní",J105,0)</f>
        <v>0</v>
      </c>
      <c r="BF105" s="215">
        <f>IF(N105="snížená",J105,0)</f>
        <v>0</v>
      </c>
      <c r="BG105" s="215">
        <f>IF(N105="zákl. přenesená",J105,0)</f>
        <v>0</v>
      </c>
      <c r="BH105" s="215">
        <f>IF(N105="sníž. přenesená",J105,0)</f>
        <v>0</v>
      </c>
      <c r="BI105" s="215">
        <f>IF(N105="nulová",J105,0)</f>
        <v>0</v>
      </c>
      <c r="BJ105" s="20" t="s">
        <v>80</v>
      </c>
      <c r="BK105" s="215">
        <f>ROUND(I105*H105,2)</f>
        <v>0</v>
      </c>
      <c r="BL105" s="20" t="s">
        <v>136</v>
      </c>
      <c r="BM105" s="214" t="s">
        <v>138</v>
      </c>
    </row>
    <row r="106" s="2" customFormat="1">
      <c r="A106" s="41"/>
      <c r="B106" s="42"/>
      <c r="C106" s="43"/>
      <c r="D106" s="216" t="s">
        <v>139</v>
      </c>
      <c r="E106" s="43"/>
      <c r="F106" s="217" t="s">
        <v>140</v>
      </c>
      <c r="G106" s="43"/>
      <c r="H106" s="43"/>
      <c r="I106" s="218"/>
      <c r="J106" s="43"/>
      <c r="K106" s="43"/>
      <c r="L106" s="47"/>
      <c r="M106" s="219"/>
      <c r="N106" s="220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139</v>
      </c>
      <c r="AU106" s="20" t="s">
        <v>137</v>
      </c>
    </row>
    <row r="107" s="2" customFormat="1">
      <c r="A107" s="41"/>
      <c r="B107" s="42"/>
      <c r="C107" s="43"/>
      <c r="D107" s="221" t="s">
        <v>141</v>
      </c>
      <c r="E107" s="43"/>
      <c r="F107" s="222" t="s">
        <v>142</v>
      </c>
      <c r="G107" s="43"/>
      <c r="H107" s="43"/>
      <c r="I107" s="218"/>
      <c r="J107" s="43"/>
      <c r="K107" s="43"/>
      <c r="L107" s="47"/>
      <c r="M107" s="219"/>
      <c r="N107" s="220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141</v>
      </c>
      <c r="AU107" s="20" t="s">
        <v>137</v>
      </c>
    </row>
    <row r="108" s="13" customFormat="1">
      <c r="A108" s="13"/>
      <c r="B108" s="223"/>
      <c r="C108" s="224"/>
      <c r="D108" s="216" t="s">
        <v>143</v>
      </c>
      <c r="E108" s="225" t="s">
        <v>19</v>
      </c>
      <c r="F108" s="226" t="s">
        <v>144</v>
      </c>
      <c r="G108" s="224"/>
      <c r="H108" s="227">
        <v>98.680000000000007</v>
      </c>
      <c r="I108" s="228"/>
      <c r="J108" s="224"/>
      <c r="K108" s="224"/>
      <c r="L108" s="229"/>
      <c r="M108" s="230"/>
      <c r="N108" s="231"/>
      <c r="O108" s="231"/>
      <c r="P108" s="231"/>
      <c r="Q108" s="231"/>
      <c r="R108" s="231"/>
      <c r="S108" s="231"/>
      <c r="T108" s="232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3" t="s">
        <v>143</v>
      </c>
      <c r="AU108" s="233" t="s">
        <v>137</v>
      </c>
      <c r="AV108" s="13" t="s">
        <v>82</v>
      </c>
      <c r="AW108" s="13" t="s">
        <v>33</v>
      </c>
      <c r="AX108" s="13" t="s">
        <v>72</v>
      </c>
      <c r="AY108" s="233" t="s">
        <v>127</v>
      </c>
    </row>
    <row r="109" s="13" customFormat="1">
      <c r="A109" s="13"/>
      <c r="B109" s="223"/>
      <c r="C109" s="224"/>
      <c r="D109" s="216" t="s">
        <v>143</v>
      </c>
      <c r="E109" s="225" t="s">
        <v>19</v>
      </c>
      <c r="F109" s="226" t="s">
        <v>145</v>
      </c>
      <c r="G109" s="224"/>
      <c r="H109" s="227">
        <v>67.236000000000004</v>
      </c>
      <c r="I109" s="228"/>
      <c r="J109" s="224"/>
      <c r="K109" s="224"/>
      <c r="L109" s="229"/>
      <c r="M109" s="230"/>
      <c r="N109" s="231"/>
      <c r="O109" s="231"/>
      <c r="P109" s="231"/>
      <c r="Q109" s="231"/>
      <c r="R109" s="231"/>
      <c r="S109" s="231"/>
      <c r="T109" s="23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3" t="s">
        <v>143</v>
      </c>
      <c r="AU109" s="233" t="s">
        <v>137</v>
      </c>
      <c r="AV109" s="13" t="s">
        <v>82</v>
      </c>
      <c r="AW109" s="13" t="s">
        <v>33</v>
      </c>
      <c r="AX109" s="13" t="s">
        <v>72</v>
      </c>
      <c r="AY109" s="233" t="s">
        <v>127</v>
      </c>
    </row>
    <row r="110" s="14" customFormat="1">
      <c r="A110" s="14"/>
      <c r="B110" s="234"/>
      <c r="C110" s="235"/>
      <c r="D110" s="216" t="s">
        <v>143</v>
      </c>
      <c r="E110" s="236" t="s">
        <v>19</v>
      </c>
      <c r="F110" s="237" t="s">
        <v>146</v>
      </c>
      <c r="G110" s="235"/>
      <c r="H110" s="238">
        <v>165.916</v>
      </c>
      <c r="I110" s="239"/>
      <c r="J110" s="235"/>
      <c r="K110" s="235"/>
      <c r="L110" s="240"/>
      <c r="M110" s="241"/>
      <c r="N110" s="242"/>
      <c r="O110" s="242"/>
      <c r="P110" s="242"/>
      <c r="Q110" s="242"/>
      <c r="R110" s="242"/>
      <c r="S110" s="242"/>
      <c r="T110" s="243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4" t="s">
        <v>143</v>
      </c>
      <c r="AU110" s="244" t="s">
        <v>137</v>
      </c>
      <c r="AV110" s="14" t="s">
        <v>136</v>
      </c>
      <c r="AW110" s="14" t="s">
        <v>33</v>
      </c>
      <c r="AX110" s="14" t="s">
        <v>80</v>
      </c>
      <c r="AY110" s="244" t="s">
        <v>127</v>
      </c>
    </row>
    <row r="111" s="2" customFormat="1" ht="16.5" customHeight="1">
      <c r="A111" s="41"/>
      <c r="B111" s="42"/>
      <c r="C111" s="203" t="s">
        <v>82</v>
      </c>
      <c r="D111" s="203" t="s">
        <v>131</v>
      </c>
      <c r="E111" s="204" t="s">
        <v>147</v>
      </c>
      <c r="F111" s="205" t="s">
        <v>148</v>
      </c>
      <c r="G111" s="206" t="s">
        <v>134</v>
      </c>
      <c r="H111" s="207">
        <v>165.916</v>
      </c>
      <c r="I111" s="208"/>
      <c r="J111" s="209">
        <f>ROUND(I111*H111,2)</f>
        <v>0</v>
      </c>
      <c r="K111" s="205" t="s">
        <v>149</v>
      </c>
      <c r="L111" s="47"/>
      <c r="M111" s="210" t="s">
        <v>19</v>
      </c>
      <c r="N111" s="211" t="s">
        <v>43</v>
      </c>
      <c r="O111" s="87"/>
      <c r="P111" s="212">
        <f>O111*H111</f>
        <v>0</v>
      </c>
      <c r="Q111" s="212">
        <v>0</v>
      </c>
      <c r="R111" s="212">
        <f>Q111*H111</f>
        <v>0</v>
      </c>
      <c r="S111" s="212">
        <v>0</v>
      </c>
      <c r="T111" s="213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14" t="s">
        <v>136</v>
      </c>
      <c r="AT111" s="214" t="s">
        <v>131</v>
      </c>
      <c r="AU111" s="214" t="s">
        <v>137</v>
      </c>
      <c r="AY111" s="20" t="s">
        <v>127</v>
      </c>
      <c r="BE111" s="215">
        <f>IF(N111="základní",J111,0)</f>
        <v>0</v>
      </c>
      <c r="BF111" s="215">
        <f>IF(N111="snížená",J111,0)</f>
        <v>0</v>
      </c>
      <c r="BG111" s="215">
        <f>IF(N111="zákl. přenesená",J111,0)</f>
        <v>0</v>
      </c>
      <c r="BH111" s="215">
        <f>IF(N111="sníž. přenesená",J111,0)</f>
        <v>0</v>
      </c>
      <c r="BI111" s="215">
        <f>IF(N111="nulová",J111,0)</f>
        <v>0</v>
      </c>
      <c r="BJ111" s="20" t="s">
        <v>80</v>
      </c>
      <c r="BK111" s="215">
        <f>ROUND(I111*H111,2)</f>
        <v>0</v>
      </c>
      <c r="BL111" s="20" t="s">
        <v>136</v>
      </c>
      <c r="BM111" s="214" t="s">
        <v>150</v>
      </c>
    </row>
    <row r="112" s="2" customFormat="1">
      <c r="A112" s="41"/>
      <c r="B112" s="42"/>
      <c r="C112" s="43"/>
      <c r="D112" s="216" t="s">
        <v>139</v>
      </c>
      <c r="E112" s="43"/>
      <c r="F112" s="217" t="s">
        <v>148</v>
      </c>
      <c r="G112" s="43"/>
      <c r="H112" s="43"/>
      <c r="I112" s="218"/>
      <c r="J112" s="43"/>
      <c r="K112" s="43"/>
      <c r="L112" s="47"/>
      <c r="M112" s="219"/>
      <c r="N112" s="220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139</v>
      </c>
      <c r="AU112" s="20" t="s">
        <v>137</v>
      </c>
    </row>
    <row r="113" s="2" customFormat="1" ht="24.15" customHeight="1">
      <c r="A113" s="41"/>
      <c r="B113" s="42"/>
      <c r="C113" s="203" t="s">
        <v>137</v>
      </c>
      <c r="D113" s="203" t="s">
        <v>131</v>
      </c>
      <c r="E113" s="204" t="s">
        <v>151</v>
      </c>
      <c r="F113" s="205" t="s">
        <v>152</v>
      </c>
      <c r="G113" s="206" t="s">
        <v>153</v>
      </c>
      <c r="H113" s="207">
        <v>1</v>
      </c>
      <c r="I113" s="208"/>
      <c r="J113" s="209">
        <f>ROUND(I113*H113,2)</f>
        <v>0</v>
      </c>
      <c r="K113" s="205" t="s">
        <v>135</v>
      </c>
      <c r="L113" s="47"/>
      <c r="M113" s="210" t="s">
        <v>19</v>
      </c>
      <c r="N113" s="211" t="s">
        <v>43</v>
      </c>
      <c r="O113" s="87"/>
      <c r="P113" s="212">
        <f>O113*H113</f>
        <v>0</v>
      </c>
      <c r="Q113" s="212">
        <v>0</v>
      </c>
      <c r="R113" s="212">
        <f>Q113*H113</f>
        <v>0</v>
      </c>
      <c r="S113" s="212">
        <v>0</v>
      </c>
      <c r="T113" s="213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4" t="s">
        <v>136</v>
      </c>
      <c r="AT113" s="214" t="s">
        <v>131</v>
      </c>
      <c r="AU113" s="214" t="s">
        <v>137</v>
      </c>
      <c r="AY113" s="20" t="s">
        <v>127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20" t="s">
        <v>80</v>
      </c>
      <c r="BK113" s="215">
        <f>ROUND(I113*H113,2)</f>
        <v>0</v>
      </c>
      <c r="BL113" s="20" t="s">
        <v>136</v>
      </c>
      <c r="BM113" s="214" t="s">
        <v>154</v>
      </c>
    </row>
    <row r="114" s="2" customFormat="1">
      <c r="A114" s="41"/>
      <c r="B114" s="42"/>
      <c r="C114" s="43"/>
      <c r="D114" s="216" t="s">
        <v>139</v>
      </c>
      <c r="E114" s="43"/>
      <c r="F114" s="217" t="s">
        <v>155</v>
      </c>
      <c r="G114" s="43"/>
      <c r="H114" s="43"/>
      <c r="I114" s="218"/>
      <c r="J114" s="43"/>
      <c r="K114" s="43"/>
      <c r="L114" s="47"/>
      <c r="M114" s="219"/>
      <c r="N114" s="220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139</v>
      </c>
      <c r="AU114" s="20" t="s">
        <v>137</v>
      </c>
    </row>
    <row r="115" s="2" customFormat="1">
      <c r="A115" s="41"/>
      <c r="B115" s="42"/>
      <c r="C115" s="43"/>
      <c r="D115" s="221" t="s">
        <v>141</v>
      </c>
      <c r="E115" s="43"/>
      <c r="F115" s="222" t="s">
        <v>156</v>
      </c>
      <c r="G115" s="43"/>
      <c r="H115" s="43"/>
      <c r="I115" s="218"/>
      <c r="J115" s="43"/>
      <c r="K115" s="43"/>
      <c r="L115" s="47"/>
      <c r="M115" s="219"/>
      <c r="N115" s="220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141</v>
      </c>
      <c r="AU115" s="20" t="s">
        <v>137</v>
      </c>
    </row>
    <row r="116" s="2" customFormat="1" ht="24.15" customHeight="1">
      <c r="A116" s="41"/>
      <c r="B116" s="42"/>
      <c r="C116" s="203" t="s">
        <v>136</v>
      </c>
      <c r="D116" s="203" t="s">
        <v>131</v>
      </c>
      <c r="E116" s="204" t="s">
        <v>157</v>
      </c>
      <c r="F116" s="205" t="s">
        <v>158</v>
      </c>
      <c r="G116" s="206" t="s">
        <v>153</v>
      </c>
      <c r="H116" s="207">
        <v>1</v>
      </c>
      <c r="I116" s="208"/>
      <c r="J116" s="209">
        <f>ROUND(I116*H116,2)</f>
        <v>0</v>
      </c>
      <c r="K116" s="205" t="s">
        <v>135</v>
      </c>
      <c r="L116" s="47"/>
      <c r="M116" s="210" t="s">
        <v>19</v>
      </c>
      <c r="N116" s="211" t="s">
        <v>43</v>
      </c>
      <c r="O116" s="87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3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14" t="s">
        <v>136</v>
      </c>
      <c r="AT116" s="214" t="s">
        <v>131</v>
      </c>
      <c r="AU116" s="214" t="s">
        <v>137</v>
      </c>
      <c r="AY116" s="20" t="s">
        <v>127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20" t="s">
        <v>80</v>
      </c>
      <c r="BK116" s="215">
        <f>ROUND(I116*H116,2)</f>
        <v>0</v>
      </c>
      <c r="BL116" s="20" t="s">
        <v>136</v>
      </c>
      <c r="BM116" s="214" t="s">
        <v>159</v>
      </c>
    </row>
    <row r="117" s="2" customFormat="1">
      <c r="A117" s="41"/>
      <c r="B117" s="42"/>
      <c r="C117" s="43"/>
      <c r="D117" s="216" t="s">
        <v>139</v>
      </c>
      <c r="E117" s="43"/>
      <c r="F117" s="217" t="s">
        <v>160</v>
      </c>
      <c r="G117" s="43"/>
      <c r="H117" s="43"/>
      <c r="I117" s="218"/>
      <c r="J117" s="43"/>
      <c r="K117" s="43"/>
      <c r="L117" s="47"/>
      <c r="M117" s="219"/>
      <c r="N117" s="220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139</v>
      </c>
      <c r="AU117" s="20" t="s">
        <v>137</v>
      </c>
    </row>
    <row r="118" s="2" customFormat="1">
      <c r="A118" s="41"/>
      <c r="B118" s="42"/>
      <c r="C118" s="43"/>
      <c r="D118" s="221" t="s">
        <v>141</v>
      </c>
      <c r="E118" s="43"/>
      <c r="F118" s="222" t="s">
        <v>161</v>
      </c>
      <c r="G118" s="43"/>
      <c r="H118" s="43"/>
      <c r="I118" s="218"/>
      <c r="J118" s="43"/>
      <c r="K118" s="43"/>
      <c r="L118" s="47"/>
      <c r="M118" s="219"/>
      <c r="N118" s="220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141</v>
      </c>
      <c r="AU118" s="20" t="s">
        <v>137</v>
      </c>
    </row>
    <row r="119" s="2" customFormat="1" ht="24.15" customHeight="1">
      <c r="A119" s="41"/>
      <c r="B119" s="42"/>
      <c r="C119" s="203" t="s">
        <v>162</v>
      </c>
      <c r="D119" s="203" t="s">
        <v>131</v>
      </c>
      <c r="E119" s="204" t="s">
        <v>163</v>
      </c>
      <c r="F119" s="205" t="s">
        <v>164</v>
      </c>
      <c r="G119" s="206" t="s">
        <v>134</v>
      </c>
      <c r="H119" s="207">
        <v>2.25</v>
      </c>
      <c r="I119" s="208"/>
      <c r="J119" s="209">
        <f>ROUND(I119*H119,2)</f>
        <v>0</v>
      </c>
      <c r="K119" s="205" t="s">
        <v>135</v>
      </c>
      <c r="L119" s="47"/>
      <c r="M119" s="210" t="s">
        <v>19</v>
      </c>
      <c r="N119" s="211" t="s">
        <v>43</v>
      </c>
      <c r="O119" s="87"/>
      <c r="P119" s="212">
        <f>O119*H119</f>
        <v>0</v>
      </c>
      <c r="Q119" s="212">
        <v>0</v>
      </c>
      <c r="R119" s="212">
        <f>Q119*H119</f>
        <v>0</v>
      </c>
      <c r="S119" s="212">
        <v>0</v>
      </c>
      <c r="T119" s="213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14" t="s">
        <v>136</v>
      </c>
      <c r="AT119" s="214" t="s">
        <v>131</v>
      </c>
      <c r="AU119" s="214" t="s">
        <v>137</v>
      </c>
      <c r="AY119" s="20" t="s">
        <v>127</v>
      </c>
      <c r="BE119" s="215">
        <f>IF(N119="základní",J119,0)</f>
        <v>0</v>
      </c>
      <c r="BF119" s="215">
        <f>IF(N119="snížená",J119,0)</f>
        <v>0</v>
      </c>
      <c r="BG119" s="215">
        <f>IF(N119="zákl. přenesená",J119,0)</f>
        <v>0</v>
      </c>
      <c r="BH119" s="215">
        <f>IF(N119="sníž. přenesená",J119,0)</f>
        <v>0</v>
      </c>
      <c r="BI119" s="215">
        <f>IF(N119="nulová",J119,0)</f>
        <v>0</v>
      </c>
      <c r="BJ119" s="20" t="s">
        <v>80</v>
      </c>
      <c r="BK119" s="215">
        <f>ROUND(I119*H119,2)</f>
        <v>0</v>
      </c>
      <c r="BL119" s="20" t="s">
        <v>136</v>
      </c>
      <c r="BM119" s="214" t="s">
        <v>165</v>
      </c>
    </row>
    <row r="120" s="2" customFormat="1">
      <c r="A120" s="41"/>
      <c r="B120" s="42"/>
      <c r="C120" s="43"/>
      <c r="D120" s="216" t="s">
        <v>139</v>
      </c>
      <c r="E120" s="43"/>
      <c r="F120" s="217" t="s">
        <v>166</v>
      </c>
      <c r="G120" s="43"/>
      <c r="H120" s="43"/>
      <c r="I120" s="218"/>
      <c r="J120" s="43"/>
      <c r="K120" s="43"/>
      <c r="L120" s="47"/>
      <c r="M120" s="219"/>
      <c r="N120" s="220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139</v>
      </c>
      <c r="AU120" s="20" t="s">
        <v>137</v>
      </c>
    </row>
    <row r="121" s="2" customFormat="1">
      <c r="A121" s="41"/>
      <c r="B121" s="42"/>
      <c r="C121" s="43"/>
      <c r="D121" s="221" t="s">
        <v>141</v>
      </c>
      <c r="E121" s="43"/>
      <c r="F121" s="222" t="s">
        <v>167</v>
      </c>
      <c r="G121" s="43"/>
      <c r="H121" s="43"/>
      <c r="I121" s="218"/>
      <c r="J121" s="43"/>
      <c r="K121" s="43"/>
      <c r="L121" s="47"/>
      <c r="M121" s="219"/>
      <c r="N121" s="220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141</v>
      </c>
      <c r="AU121" s="20" t="s">
        <v>137</v>
      </c>
    </row>
    <row r="122" s="13" customFormat="1">
      <c r="A122" s="13"/>
      <c r="B122" s="223"/>
      <c r="C122" s="224"/>
      <c r="D122" s="216" t="s">
        <v>143</v>
      </c>
      <c r="E122" s="225" t="s">
        <v>19</v>
      </c>
      <c r="F122" s="226" t="s">
        <v>168</v>
      </c>
      <c r="G122" s="224"/>
      <c r="H122" s="227">
        <v>0.75</v>
      </c>
      <c r="I122" s="228"/>
      <c r="J122" s="224"/>
      <c r="K122" s="224"/>
      <c r="L122" s="229"/>
      <c r="M122" s="230"/>
      <c r="N122" s="231"/>
      <c r="O122" s="231"/>
      <c r="P122" s="231"/>
      <c r="Q122" s="231"/>
      <c r="R122" s="231"/>
      <c r="S122" s="231"/>
      <c r="T122" s="23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3" t="s">
        <v>143</v>
      </c>
      <c r="AU122" s="233" t="s">
        <v>137</v>
      </c>
      <c r="AV122" s="13" t="s">
        <v>82</v>
      </c>
      <c r="AW122" s="13" t="s">
        <v>33</v>
      </c>
      <c r="AX122" s="13" t="s">
        <v>72</v>
      </c>
      <c r="AY122" s="233" t="s">
        <v>127</v>
      </c>
    </row>
    <row r="123" s="13" customFormat="1">
      <c r="A123" s="13"/>
      <c r="B123" s="223"/>
      <c r="C123" s="224"/>
      <c r="D123" s="216" t="s">
        <v>143</v>
      </c>
      <c r="E123" s="225" t="s">
        <v>19</v>
      </c>
      <c r="F123" s="226" t="s">
        <v>169</v>
      </c>
      <c r="G123" s="224"/>
      <c r="H123" s="227">
        <v>1.5</v>
      </c>
      <c r="I123" s="228"/>
      <c r="J123" s="224"/>
      <c r="K123" s="224"/>
      <c r="L123" s="229"/>
      <c r="M123" s="230"/>
      <c r="N123" s="231"/>
      <c r="O123" s="231"/>
      <c r="P123" s="231"/>
      <c r="Q123" s="231"/>
      <c r="R123" s="231"/>
      <c r="S123" s="231"/>
      <c r="T123" s="23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3" t="s">
        <v>143</v>
      </c>
      <c r="AU123" s="233" t="s">
        <v>137</v>
      </c>
      <c r="AV123" s="13" t="s">
        <v>82</v>
      </c>
      <c r="AW123" s="13" t="s">
        <v>33</v>
      </c>
      <c r="AX123" s="13" t="s">
        <v>72</v>
      </c>
      <c r="AY123" s="233" t="s">
        <v>127</v>
      </c>
    </row>
    <row r="124" s="14" customFormat="1">
      <c r="A124" s="14"/>
      <c r="B124" s="234"/>
      <c r="C124" s="235"/>
      <c r="D124" s="216" t="s">
        <v>143</v>
      </c>
      <c r="E124" s="236" t="s">
        <v>19</v>
      </c>
      <c r="F124" s="237" t="s">
        <v>146</v>
      </c>
      <c r="G124" s="235"/>
      <c r="H124" s="238">
        <v>2.25</v>
      </c>
      <c r="I124" s="239"/>
      <c r="J124" s="235"/>
      <c r="K124" s="235"/>
      <c r="L124" s="240"/>
      <c r="M124" s="241"/>
      <c r="N124" s="242"/>
      <c r="O124" s="242"/>
      <c r="P124" s="242"/>
      <c r="Q124" s="242"/>
      <c r="R124" s="242"/>
      <c r="S124" s="242"/>
      <c r="T124" s="24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4" t="s">
        <v>143</v>
      </c>
      <c r="AU124" s="244" t="s">
        <v>137</v>
      </c>
      <c r="AV124" s="14" t="s">
        <v>136</v>
      </c>
      <c r="AW124" s="14" t="s">
        <v>33</v>
      </c>
      <c r="AX124" s="14" t="s">
        <v>80</v>
      </c>
      <c r="AY124" s="244" t="s">
        <v>127</v>
      </c>
    </row>
    <row r="125" s="2" customFormat="1" ht="33" customHeight="1">
      <c r="A125" s="41"/>
      <c r="B125" s="42"/>
      <c r="C125" s="203" t="s">
        <v>170</v>
      </c>
      <c r="D125" s="203" t="s">
        <v>131</v>
      </c>
      <c r="E125" s="204" t="s">
        <v>171</v>
      </c>
      <c r="F125" s="205" t="s">
        <v>172</v>
      </c>
      <c r="G125" s="206" t="s">
        <v>153</v>
      </c>
      <c r="H125" s="207">
        <v>1</v>
      </c>
      <c r="I125" s="208"/>
      <c r="J125" s="209">
        <f>ROUND(I125*H125,2)</f>
        <v>0</v>
      </c>
      <c r="K125" s="205" t="s">
        <v>135</v>
      </c>
      <c r="L125" s="47"/>
      <c r="M125" s="210" t="s">
        <v>19</v>
      </c>
      <c r="N125" s="211" t="s">
        <v>43</v>
      </c>
      <c r="O125" s="87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3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14" t="s">
        <v>136</v>
      </c>
      <c r="AT125" s="214" t="s">
        <v>131</v>
      </c>
      <c r="AU125" s="214" t="s">
        <v>137</v>
      </c>
      <c r="AY125" s="20" t="s">
        <v>127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20" t="s">
        <v>80</v>
      </c>
      <c r="BK125" s="215">
        <f>ROUND(I125*H125,2)</f>
        <v>0</v>
      </c>
      <c r="BL125" s="20" t="s">
        <v>136</v>
      </c>
      <c r="BM125" s="214" t="s">
        <v>173</v>
      </c>
    </row>
    <row r="126" s="2" customFormat="1">
      <c r="A126" s="41"/>
      <c r="B126" s="42"/>
      <c r="C126" s="43"/>
      <c r="D126" s="216" t="s">
        <v>139</v>
      </c>
      <c r="E126" s="43"/>
      <c r="F126" s="217" t="s">
        <v>174</v>
      </c>
      <c r="G126" s="43"/>
      <c r="H126" s="43"/>
      <c r="I126" s="218"/>
      <c r="J126" s="43"/>
      <c r="K126" s="43"/>
      <c r="L126" s="47"/>
      <c r="M126" s="219"/>
      <c r="N126" s="220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139</v>
      </c>
      <c r="AU126" s="20" t="s">
        <v>137</v>
      </c>
    </row>
    <row r="127" s="2" customFormat="1">
      <c r="A127" s="41"/>
      <c r="B127" s="42"/>
      <c r="C127" s="43"/>
      <c r="D127" s="221" t="s">
        <v>141</v>
      </c>
      <c r="E127" s="43"/>
      <c r="F127" s="222" t="s">
        <v>175</v>
      </c>
      <c r="G127" s="43"/>
      <c r="H127" s="43"/>
      <c r="I127" s="218"/>
      <c r="J127" s="43"/>
      <c r="K127" s="43"/>
      <c r="L127" s="47"/>
      <c r="M127" s="219"/>
      <c r="N127" s="220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141</v>
      </c>
      <c r="AU127" s="20" t="s">
        <v>137</v>
      </c>
    </row>
    <row r="128" s="2" customFormat="1" ht="24.15" customHeight="1">
      <c r="A128" s="41"/>
      <c r="B128" s="42"/>
      <c r="C128" s="203" t="s">
        <v>176</v>
      </c>
      <c r="D128" s="203" t="s">
        <v>131</v>
      </c>
      <c r="E128" s="204" t="s">
        <v>177</v>
      </c>
      <c r="F128" s="205" t="s">
        <v>178</v>
      </c>
      <c r="G128" s="206" t="s">
        <v>153</v>
      </c>
      <c r="H128" s="207">
        <v>1</v>
      </c>
      <c r="I128" s="208"/>
      <c r="J128" s="209">
        <f>ROUND(I128*H128,2)</f>
        <v>0</v>
      </c>
      <c r="K128" s="205" t="s">
        <v>149</v>
      </c>
      <c r="L128" s="47"/>
      <c r="M128" s="210" t="s">
        <v>19</v>
      </c>
      <c r="N128" s="211" t="s">
        <v>43</v>
      </c>
      <c r="O128" s="87"/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3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14" t="s">
        <v>136</v>
      </c>
      <c r="AT128" s="214" t="s">
        <v>131</v>
      </c>
      <c r="AU128" s="214" t="s">
        <v>137</v>
      </c>
      <c r="AY128" s="20" t="s">
        <v>127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20" t="s">
        <v>80</v>
      </c>
      <c r="BK128" s="215">
        <f>ROUND(I128*H128,2)</f>
        <v>0</v>
      </c>
      <c r="BL128" s="20" t="s">
        <v>136</v>
      </c>
      <c r="BM128" s="214" t="s">
        <v>179</v>
      </c>
    </row>
    <row r="129" s="2" customFormat="1">
      <c r="A129" s="41"/>
      <c r="B129" s="42"/>
      <c r="C129" s="43"/>
      <c r="D129" s="216" t="s">
        <v>139</v>
      </c>
      <c r="E129" s="43"/>
      <c r="F129" s="217" t="s">
        <v>180</v>
      </c>
      <c r="G129" s="43"/>
      <c r="H129" s="43"/>
      <c r="I129" s="218"/>
      <c r="J129" s="43"/>
      <c r="K129" s="43"/>
      <c r="L129" s="47"/>
      <c r="M129" s="219"/>
      <c r="N129" s="220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139</v>
      </c>
      <c r="AU129" s="20" t="s">
        <v>137</v>
      </c>
    </row>
    <row r="130" s="2" customFormat="1" ht="24.15" customHeight="1">
      <c r="A130" s="41"/>
      <c r="B130" s="42"/>
      <c r="C130" s="203" t="s">
        <v>181</v>
      </c>
      <c r="D130" s="203" t="s">
        <v>131</v>
      </c>
      <c r="E130" s="204" t="s">
        <v>182</v>
      </c>
      <c r="F130" s="205" t="s">
        <v>183</v>
      </c>
      <c r="G130" s="206" t="s">
        <v>153</v>
      </c>
      <c r="H130" s="207">
        <v>10</v>
      </c>
      <c r="I130" s="208"/>
      <c r="J130" s="209">
        <f>ROUND(I130*H130,2)</f>
        <v>0</v>
      </c>
      <c r="K130" s="205" t="s">
        <v>135</v>
      </c>
      <c r="L130" s="47"/>
      <c r="M130" s="210" t="s">
        <v>19</v>
      </c>
      <c r="N130" s="211" t="s">
        <v>43</v>
      </c>
      <c r="O130" s="87"/>
      <c r="P130" s="212">
        <f>O130*H130</f>
        <v>0</v>
      </c>
      <c r="Q130" s="212">
        <v>0.021350000000000001</v>
      </c>
      <c r="R130" s="212">
        <f>Q130*H130</f>
        <v>0.21350000000000002</v>
      </c>
      <c r="S130" s="212">
        <v>0</v>
      </c>
      <c r="T130" s="213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14" t="s">
        <v>136</v>
      </c>
      <c r="AT130" s="214" t="s">
        <v>131</v>
      </c>
      <c r="AU130" s="214" t="s">
        <v>137</v>
      </c>
      <c r="AY130" s="20" t="s">
        <v>127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20" t="s">
        <v>80</v>
      </c>
      <c r="BK130" s="215">
        <f>ROUND(I130*H130,2)</f>
        <v>0</v>
      </c>
      <c r="BL130" s="20" t="s">
        <v>136</v>
      </c>
      <c r="BM130" s="214" t="s">
        <v>184</v>
      </c>
    </row>
    <row r="131" s="2" customFormat="1">
      <c r="A131" s="41"/>
      <c r="B131" s="42"/>
      <c r="C131" s="43"/>
      <c r="D131" s="216" t="s">
        <v>139</v>
      </c>
      <c r="E131" s="43"/>
      <c r="F131" s="217" t="s">
        <v>185</v>
      </c>
      <c r="G131" s="43"/>
      <c r="H131" s="43"/>
      <c r="I131" s="218"/>
      <c r="J131" s="43"/>
      <c r="K131" s="43"/>
      <c r="L131" s="47"/>
      <c r="M131" s="219"/>
      <c r="N131" s="220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139</v>
      </c>
      <c r="AU131" s="20" t="s">
        <v>137</v>
      </c>
    </row>
    <row r="132" s="2" customFormat="1">
      <c r="A132" s="41"/>
      <c r="B132" s="42"/>
      <c r="C132" s="43"/>
      <c r="D132" s="221" t="s">
        <v>141</v>
      </c>
      <c r="E132" s="43"/>
      <c r="F132" s="222" t="s">
        <v>186</v>
      </c>
      <c r="G132" s="43"/>
      <c r="H132" s="43"/>
      <c r="I132" s="218"/>
      <c r="J132" s="43"/>
      <c r="K132" s="43"/>
      <c r="L132" s="47"/>
      <c r="M132" s="219"/>
      <c r="N132" s="220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141</v>
      </c>
      <c r="AU132" s="20" t="s">
        <v>137</v>
      </c>
    </row>
    <row r="133" s="12" customFormat="1" ht="20.88" customHeight="1">
      <c r="A133" s="12"/>
      <c r="B133" s="187"/>
      <c r="C133" s="188"/>
      <c r="D133" s="189" t="s">
        <v>71</v>
      </c>
      <c r="E133" s="201" t="s">
        <v>8</v>
      </c>
      <c r="F133" s="201" t="s">
        <v>187</v>
      </c>
      <c r="G133" s="188"/>
      <c r="H133" s="188"/>
      <c r="I133" s="191"/>
      <c r="J133" s="202">
        <f>BK133</f>
        <v>0</v>
      </c>
      <c r="K133" s="188"/>
      <c r="L133" s="193"/>
      <c r="M133" s="194"/>
      <c r="N133" s="195"/>
      <c r="O133" s="195"/>
      <c r="P133" s="196">
        <f>SUM(P134:P189)</f>
        <v>0</v>
      </c>
      <c r="Q133" s="195"/>
      <c r="R133" s="196">
        <f>SUM(R134:R189)</f>
        <v>0.0181155</v>
      </c>
      <c r="S133" s="195"/>
      <c r="T133" s="197">
        <f>SUM(T134:T189)</f>
        <v>0.22499999999999998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98" t="s">
        <v>80</v>
      </c>
      <c r="AT133" s="199" t="s">
        <v>71</v>
      </c>
      <c r="AU133" s="199" t="s">
        <v>82</v>
      </c>
      <c r="AY133" s="198" t="s">
        <v>127</v>
      </c>
      <c r="BK133" s="200">
        <f>SUM(BK134:BK189)</f>
        <v>0</v>
      </c>
    </row>
    <row r="134" s="2" customFormat="1" ht="33" customHeight="1">
      <c r="A134" s="41"/>
      <c r="B134" s="42"/>
      <c r="C134" s="203" t="s">
        <v>188</v>
      </c>
      <c r="D134" s="203" t="s">
        <v>131</v>
      </c>
      <c r="E134" s="204" t="s">
        <v>189</v>
      </c>
      <c r="F134" s="205" t="s">
        <v>190</v>
      </c>
      <c r="G134" s="206" t="s">
        <v>191</v>
      </c>
      <c r="H134" s="207">
        <v>0.45000000000000001</v>
      </c>
      <c r="I134" s="208"/>
      <c r="J134" s="209">
        <f>ROUND(I134*H134,2)</f>
        <v>0</v>
      </c>
      <c r="K134" s="205" t="s">
        <v>135</v>
      </c>
      <c r="L134" s="47"/>
      <c r="M134" s="210" t="s">
        <v>19</v>
      </c>
      <c r="N134" s="211" t="s">
        <v>43</v>
      </c>
      <c r="O134" s="87"/>
      <c r="P134" s="212">
        <f>O134*H134</f>
        <v>0</v>
      </c>
      <c r="Q134" s="212">
        <v>0</v>
      </c>
      <c r="R134" s="212">
        <f>Q134*H134</f>
        <v>0</v>
      </c>
      <c r="S134" s="212">
        <v>0</v>
      </c>
      <c r="T134" s="213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14" t="s">
        <v>136</v>
      </c>
      <c r="AT134" s="214" t="s">
        <v>131</v>
      </c>
      <c r="AU134" s="214" t="s">
        <v>137</v>
      </c>
      <c r="AY134" s="20" t="s">
        <v>127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20" t="s">
        <v>80</v>
      </c>
      <c r="BK134" s="215">
        <f>ROUND(I134*H134,2)</f>
        <v>0</v>
      </c>
      <c r="BL134" s="20" t="s">
        <v>136</v>
      </c>
      <c r="BM134" s="214" t="s">
        <v>192</v>
      </c>
    </row>
    <row r="135" s="2" customFormat="1">
      <c r="A135" s="41"/>
      <c r="B135" s="42"/>
      <c r="C135" s="43"/>
      <c r="D135" s="216" t="s">
        <v>139</v>
      </c>
      <c r="E135" s="43"/>
      <c r="F135" s="217" t="s">
        <v>193</v>
      </c>
      <c r="G135" s="43"/>
      <c r="H135" s="43"/>
      <c r="I135" s="218"/>
      <c r="J135" s="43"/>
      <c r="K135" s="43"/>
      <c r="L135" s="47"/>
      <c r="M135" s="219"/>
      <c r="N135" s="220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139</v>
      </c>
      <c r="AU135" s="20" t="s">
        <v>137</v>
      </c>
    </row>
    <row r="136" s="2" customFormat="1">
      <c r="A136" s="41"/>
      <c r="B136" s="42"/>
      <c r="C136" s="43"/>
      <c r="D136" s="221" t="s">
        <v>141</v>
      </c>
      <c r="E136" s="43"/>
      <c r="F136" s="222" t="s">
        <v>194</v>
      </c>
      <c r="G136" s="43"/>
      <c r="H136" s="43"/>
      <c r="I136" s="218"/>
      <c r="J136" s="43"/>
      <c r="K136" s="43"/>
      <c r="L136" s="47"/>
      <c r="M136" s="219"/>
      <c r="N136" s="220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141</v>
      </c>
      <c r="AU136" s="20" t="s">
        <v>137</v>
      </c>
    </row>
    <row r="137" s="13" customFormat="1">
      <c r="A137" s="13"/>
      <c r="B137" s="223"/>
      <c r="C137" s="224"/>
      <c r="D137" s="216" t="s">
        <v>143</v>
      </c>
      <c r="E137" s="225" t="s">
        <v>19</v>
      </c>
      <c r="F137" s="226" t="s">
        <v>195</v>
      </c>
      <c r="G137" s="224"/>
      <c r="H137" s="227">
        <v>0.45000000000000001</v>
      </c>
      <c r="I137" s="228"/>
      <c r="J137" s="224"/>
      <c r="K137" s="224"/>
      <c r="L137" s="229"/>
      <c r="M137" s="230"/>
      <c r="N137" s="231"/>
      <c r="O137" s="231"/>
      <c r="P137" s="231"/>
      <c r="Q137" s="231"/>
      <c r="R137" s="231"/>
      <c r="S137" s="231"/>
      <c r="T137" s="23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3" t="s">
        <v>143</v>
      </c>
      <c r="AU137" s="233" t="s">
        <v>137</v>
      </c>
      <c r="AV137" s="13" t="s">
        <v>82</v>
      </c>
      <c r="AW137" s="13" t="s">
        <v>33</v>
      </c>
      <c r="AX137" s="13" t="s">
        <v>80</v>
      </c>
      <c r="AY137" s="233" t="s">
        <v>127</v>
      </c>
    </row>
    <row r="138" s="2" customFormat="1" ht="24.15" customHeight="1">
      <c r="A138" s="41"/>
      <c r="B138" s="42"/>
      <c r="C138" s="203" t="s">
        <v>196</v>
      </c>
      <c r="D138" s="203" t="s">
        <v>131</v>
      </c>
      <c r="E138" s="204" t="s">
        <v>197</v>
      </c>
      <c r="F138" s="205" t="s">
        <v>198</v>
      </c>
      <c r="G138" s="206" t="s">
        <v>134</v>
      </c>
      <c r="H138" s="207">
        <v>4.5</v>
      </c>
      <c r="I138" s="208"/>
      <c r="J138" s="209">
        <f>ROUND(I138*H138,2)</f>
        <v>0</v>
      </c>
      <c r="K138" s="205" t="s">
        <v>135</v>
      </c>
      <c r="L138" s="47"/>
      <c r="M138" s="210" t="s">
        <v>19</v>
      </c>
      <c r="N138" s="211" t="s">
        <v>43</v>
      </c>
      <c r="O138" s="87"/>
      <c r="P138" s="212">
        <f>O138*H138</f>
        <v>0</v>
      </c>
      <c r="Q138" s="212">
        <v>0</v>
      </c>
      <c r="R138" s="212">
        <f>Q138*H138</f>
        <v>0</v>
      </c>
      <c r="S138" s="212">
        <v>0</v>
      </c>
      <c r="T138" s="213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14" t="s">
        <v>136</v>
      </c>
      <c r="AT138" s="214" t="s">
        <v>131</v>
      </c>
      <c r="AU138" s="214" t="s">
        <v>137</v>
      </c>
      <c r="AY138" s="20" t="s">
        <v>127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20" t="s">
        <v>80</v>
      </c>
      <c r="BK138" s="215">
        <f>ROUND(I138*H138,2)</f>
        <v>0</v>
      </c>
      <c r="BL138" s="20" t="s">
        <v>136</v>
      </c>
      <c r="BM138" s="214" t="s">
        <v>199</v>
      </c>
    </row>
    <row r="139" s="2" customFormat="1">
      <c r="A139" s="41"/>
      <c r="B139" s="42"/>
      <c r="C139" s="43"/>
      <c r="D139" s="216" t="s">
        <v>139</v>
      </c>
      <c r="E139" s="43"/>
      <c r="F139" s="217" t="s">
        <v>200</v>
      </c>
      <c r="G139" s="43"/>
      <c r="H139" s="43"/>
      <c r="I139" s="218"/>
      <c r="J139" s="43"/>
      <c r="K139" s="43"/>
      <c r="L139" s="47"/>
      <c r="M139" s="219"/>
      <c r="N139" s="220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139</v>
      </c>
      <c r="AU139" s="20" t="s">
        <v>137</v>
      </c>
    </row>
    <row r="140" s="2" customFormat="1">
      <c r="A140" s="41"/>
      <c r="B140" s="42"/>
      <c r="C140" s="43"/>
      <c r="D140" s="221" t="s">
        <v>141</v>
      </c>
      <c r="E140" s="43"/>
      <c r="F140" s="222" t="s">
        <v>201</v>
      </c>
      <c r="G140" s="43"/>
      <c r="H140" s="43"/>
      <c r="I140" s="218"/>
      <c r="J140" s="43"/>
      <c r="K140" s="43"/>
      <c r="L140" s="47"/>
      <c r="M140" s="219"/>
      <c r="N140" s="220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141</v>
      </c>
      <c r="AU140" s="20" t="s">
        <v>137</v>
      </c>
    </row>
    <row r="141" s="13" customFormat="1">
      <c r="A141" s="13"/>
      <c r="B141" s="223"/>
      <c r="C141" s="224"/>
      <c r="D141" s="216" t="s">
        <v>143</v>
      </c>
      <c r="E141" s="225" t="s">
        <v>19</v>
      </c>
      <c r="F141" s="226" t="s">
        <v>202</v>
      </c>
      <c r="G141" s="224"/>
      <c r="H141" s="227">
        <v>4.5</v>
      </c>
      <c r="I141" s="228"/>
      <c r="J141" s="224"/>
      <c r="K141" s="224"/>
      <c r="L141" s="229"/>
      <c r="M141" s="230"/>
      <c r="N141" s="231"/>
      <c r="O141" s="231"/>
      <c r="P141" s="231"/>
      <c r="Q141" s="231"/>
      <c r="R141" s="231"/>
      <c r="S141" s="231"/>
      <c r="T141" s="23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3" t="s">
        <v>143</v>
      </c>
      <c r="AU141" s="233" t="s">
        <v>137</v>
      </c>
      <c r="AV141" s="13" t="s">
        <v>82</v>
      </c>
      <c r="AW141" s="13" t="s">
        <v>33</v>
      </c>
      <c r="AX141" s="13" t="s">
        <v>80</v>
      </c>
      <c r="AY141" s="233" t="s">
        <v>127</v>
      </c>
    </row>
    <row r="142" s="2" customFormat="1" ht="24.15" customHeight="1">
      <c r="A142" s="41"/>
      <c r="B142" s="42"/>
      <c r="C142" s="203" t="s">
        <v>129</v>
      </c>
      <c r="D142" s="203" t="s">
        <v>131</v>
      </c>
      <c r="E142" s="204" t="s">
        <v>203</v>
      </c>
      <c r="F142" s="205" t="s">
        <v>204</v>
      </c>
      <c r="G142" s="206" t="s">
        <v>134</v>
      </c>
      <c r="H142" s="207">
        <v>4.5</v>
      </c>
      <c r="I142" s="208"/>
      <c r="J142" s="209">
        <f>ROUND(I142*H142,2)</f>
        <v>0</v>
      </c>
      <c r="K142" s="205" t="s">
        <v>135</v>
      </c>
      <c r="L142" s="47"/>
      <c r="M142" s="210" t="s">
        <v>19</v>
      </c>
      <c r="N142" s="211" t="s">
        <v>43</v>
      </c>
      <c r="O142" s="87"/>
      <c r="P142" s="212">
        <f>O142*H142</f>
        <v>0</v>
      </c>
      <c r="Q142" s="212">
        <v>0</v>
      </c>
      <c r="R142" s="212">
        <f>Q142*H142</f>
        <v>0</v>
      </c>
      <c r="S142" s="212">
        <v>0</v>
      </c>
      <c r="T142" s="213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14" t="s">
        <v>136</v>
      </c>
      <c r="AT142" s="214" t="s">
        <v>131</v>
      </c>
      <c r="AU142" s="214" t="s">
        <v>137</v>
      </c>
      <c r="AY142" s="20" t="s">
        <v>127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20" t="s">
        <v>80</v>
      </c>
      <c r="BK142" s="215">
        <f>ROUND(I142*H142,2)</f>
        <v>0</v>
      </c>
      <c r="BL142" s="20" t="s">
        <v>136</v>
      </c>
      <c r="BM142" s="214" t="s">
        <v>205</v>
      </c>
    </row>
    <row r="143" s="2" customFormat="1">
      <c r="A143" s="41"/>
      <c r="B143" s="42"/>
      <c r="C143" s="43"/>
      <c r="D143" s="216" t="s">
        <v>139</v>
      </c>
      <c r="E143" s="43"/>
      <c r="F143" s="217" t="s">
        <v>206</v>
      </c>
      <c r="G143" s="43"/>
      <c r="H143" s="43"/>
      <c r="I143" s="218"/>
      <c r="J143" s="43"/>
      <c r="K143" s="43"/>
      <c r="L143" s="47"/>
      <c r="M143" s="219"/>
      <c r="N143" s="220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139</v>
      </c>
      <c r="AU143" s="20" t="s">
        <v>137</v>
      </c>
    </row>
    <row r="144" s="2" customFormat="1">
      <c r="A144" s="41"/>
      <c r="B144" s="42"/>
      <c r="C144" s="43"/>
      <c r="D144" s="221" t="s">
        <v>141</v>
      </c>
      <c r="E144" s="43"/>
      <c r="F144" s="222" t="s">
        <v>207</v>
      </c>
      <c r="G144" s="43"/>
      <c r="H144" s="43"/>
      <c r="I144" s="218"/>
      <c r="J144" s="43"/>
      <c r="K144" s="43"/>
      <c r="L144" s="47"/>
      <c r="M144" s="219"/>
      <c r="N144" s="220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141</v>
      </c>
      <c r="AU144" s="20" t="s">
        <v>137</v>
      </c>
    </row>
    <row r="145" s="15" customFormat="1">
      <c r="A145" s="15"/>
      <c r="B145" s="245"/>
      <c r="C145" s="246"/>
      <c r="D145" s="216" t="s">
        <v>143</v>
      </c>
      <c r="E145" s="247" t="s">
        <v>19</v>
      </c>
      <c r="F145" s="248" t="s">
        <v>208</v>
      </c>
      <c r="G145" s="246"/>
      <c r="H145" s="247" t="s">
        <v>19</v>
      </c>
      <c r="I145" s="249"/>
      <c r="J145" s="246"/>
      <c r="K145" s="246"/>
      <c r="L145" s="250"/>
      <c r="M145" s="251"/>
      <c r="N145" s="252"/>
      <c r="O145" s="252"/>
      <c r="P145" s="252"/>
      <c r="Q145" s="252"/>
      <c r="R145" s="252"/>
      <c r="S145" s="252"/>
      <c r="T145" s="253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54" t="s">
        <v>143</v>
      </c>
      <c r="AU145" s="254" t="s">
        <v>137</v>
      </c>
      <c r="AV145" s="15" t="s">
        <v>80</v>
      </c>
      <c r="AW145" s="15" t="s">
        <v>33</v>
      </c>
      <c r="AX145" s="15" t="s">
        <v>72</v>
      </c>
      <c r="AY145" s="254" t="s">
        <v>127</v>
      </c>
    </row>
    <row r="146" s="13" customFormat="1">
      <c r="A146" s="13"/>
      <c r="B146" s="223"/>
      <c r="C146" s="224"/>
      <c r="D146" s="216" t="s">
        <v>143</v>
      </c>
      <c r="E146" s="225" t="s">
        <v>19</v>
      </c>
      <c r="F146" s="226" t="s">
        <v>202</v>
      </c>
      <c r="G146" s="224"/>
      <c r="H146" s="227">
        <v>4.5</v>
      </c>
      <c r="I146" s="228"/>
      <c r="J146" s="224"/>
      <c r="K146" s="224"/>
      <c r="L146" s="229"/>
      <c r="M146" s="230"/>
      <c r="N146" s="231"/>
      <c r="O146" s="231"/>
      <c r="P146" s="231"/>
      <c r="Q146" s="231"/>
      <c r="R146" s="231"/>
      <c r="S146" s="231"/>
      <c r="T146" s="23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3" t="s">
        <v>143</v>
      </c>
      <c r="AU146" s="233" t="s">
        <v>137</v>
      </c>
      <c r="AV146" s="13" t="s">
        <v>82</v>
      </c>
      <c r="AW146" s="13" t="s">
        <v>33</v>
      </c>
      <c r="AX146" s="13" t="s">
        <v>80</v>
      </c>
      <c r="AY146" s="233" t="s">
        <v>127</v>
      </c>
    </row>
    <row r="147" s="2" customFormat="1" ht="21.75" customHeight="1">
      <c r="A147" s="41"/>
      <c r="B147" s="42"/>
      <c r="C147" s="203" t="s">
        <v>8</v>
      </c>
      <c r="D147" s="203" t="s">
        <v>131</v>
      </c>
      <c r="E147" s="204" t="s">
        <v>209</v>
      </c>
      <c r="F147" s="205" t="s">
        <v>210</v>
      </c>
      <c r="G147" s="206" t="s">
        <v>191</v>
      </c>
      <c r="H147" s="207">
        <v>1</v>
      </c>
      <c r="I147" s="208"/>
      <c r="J147" s="209">
        <f>ROUND(I147*H147,2)</f>
        <v>0</v>
      </c>
      <c r="K147" s="205" t="s">
        <v>135</v>
      </c>
      <c r="L147" s="47"/>
      <c r="M147" s="210" t="s">
        <v>19</v>
      </c>
      <c r="N147" s="211" t="s">
        <v>43</v>
      </c>
      <c r="O147" s="87"/>
      <c r="P147" s="212">
        <f>O147*H147</f>
        <v>0</v>
      </c>
      <c r="Q147" s="212">
        <v>0</v>
      </c>
      <c r="R147" s="212">
        <f>Q147*H147</f>
        <v>0</v>
      </c>
      <c r="S147" s="212">
        <v>0</v>
      </c>
      <c r="T147" s="213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14" t="s">
        <v>136</v>
      </c>
      <c r="AT147" s="214" t="s">
        <v>131</v>
      </c>
      <c r="AU147" s="214" t="s">
        <v>137</v>
      </c>
      <c r="AY147" s="20" t="s">
        <v>127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20" t="s">
        <v>80</v>
      </c>
      <c r="BK147" s="215">
        <f>ROUND(I147*H147,2)</f>
        <v>0</v>
      </c>
      <c r="BL147" s="20" t="s">
        <v>136</v>
      </c>
      <c r="BM147" s="214" t="s">
        <v>211</v>
      </c>
    </row>
    <row r="148" s="2" customFormat="1">
      <c r="A148" s="41"/>
      <c r="B148" s="42"/>
      <c r="C148" s="43"/>
      <c r="D148" s="216" t="s">
        <v>139</v>
      </c>
      <c r="E148" s="43"/>
      <c r="F148" s="217" t="s">
        <v>212</v>
      </c>
      <c r="G148" s="43"/>
      <c r="H148" s="43"/>
      <c r="I148" s="218"/>
      <c r="J148" s="43"/>
      <c r="K148" s="43"/>
      <c r="L148" s="47"/>
      <c r="M148" s="219"/>
      <c r="N148" s="220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139</v>
      </c>
      <c r="AU148" s="20" t="s">
        <v>137</v>
      </c>
    </row>
    <row r="149" s="2" customFormat="1">
      <c r="A149" s="41"/>
      <c r="B149" s="42"/>
      <c r="C149" s="43"/>
      <c r="D149" s="221" t="s">
        <v>141</v>
      </c>
      <c r="E149" s="43"/>
      <c r="F149" s="222" t="s">
        <v>213</v>
      </c>
      <c r="G149" s="43"/>
      <c r="H149" s="43"/>
      <c r="I149" s="218"/>
      <c r="J149" s="43"/>
      <c r="K149" s="43"/>
      <c r="L149" s="47"/>
      <c r="M149" s="219"/>
      <c r="N149" s="220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141</v>
      </c>
      <c r="AU149" s="20" t="s">
        <v>137</v>
      </c>
    </row>
    <row r="150" s="13" customFormat="1">
      <c r="A150" s="13"/>
      <c r="B150" s="223"/>
      <c r="C150" s="224"/>
      <c r="D150" s="216" t="s">
        <v>143</v>
      </c>
      <c r="E150" s="225" t="s">
        <v>19</v>
      </c>
      <c r="F150" s="226" t="s">
        <v>214</v>
      </c>
      <c r="G150" s="224"/>
      <c r="H150" s="227">
        <v>0.5</v>
      </c>
      <c r="I150" s="228"/>
      <c r="J150" s="224"/>
      <c r="K150" s="224"/>
      <c r="L150" s="229"/>
      <c r="M150" s="230"/>
      <c r="N150" s="231"/>
      <c r="O150" s="231"/>
      <c r="P150" s="231"/>
      <c r="Q150" s="231"/>
      <c r="R150" s="231"/>
      <c r="S150" s="231"/>
      <c r="T150" s="23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3" t="s">
        <v>143</v>
      </c>
      <c r="AU150" s="233" t="s">
        <v>137</v>
      </c>
      <c r="AV150" s="13" t="s">
        <v>82</v>
      </c>
      <c r="AW150" s="13" t="s">
        <v>33</v>
      </c>
      <c r="AX150" s="13" t="s">
        <v>72</v>
      </c>
      <c r="AY150" s="233" t="s">
        <v>127</v>
      </c>
    </row>
    <row r="151" s="13" customFormat="1">
      <c r="A151" s="13"/>
      <c r="B151" s="223"/>
      <c r="C151" s="224"/>
      <c r="D151" s="216" t="s">
        <v>143</v>
      </c>
      <c r="E151" s="225" t="s">
        <v>19</v>
      </c>
      <c r="F151" s="226" t="s">
        <v>215</v>
      </c>
      <c r="G151" s="224"/>
      <c r="H151" s="227">
        <v>0.5</v>
      </c>
      <c r="I151" s="228"/>
      <c r="J151" s="224"/>
      <c r="K151" s="224"/>
      <c r="L151" s="229"/>
      <c r="M151" s="230"/>
      <c r="N151" s="231"/>
      <c r="O151" s="231"/>
      <c r="P151" s="231"/>
      <c r="Q151" s="231"/>
      <c r="R151" s="231"/>
      <c r="S151" s="231"/>
      <c r="T151" s="23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3" t="s">
        <v>143</v>
      </c>
      <c r="AU151" s="233" t="s">
        <v>137</v>
      </c>
      <c r="AV151" s="13" t="s">
        <v>82</v>
      </c>
      <c r="AW151" s="13" t="s">
        <v>33</v>
      </c>
      <c r="AX151" s="13" t="s">
        <v>72</v>
      </c>
      <c r="AY151" s="233" t="s">
        <v>127</v>
      </c>
    </row>
    <row r="152" s="14" customFormat="1">
      <c r="A152" s="14"/>
      <c r="B152" s="234"/>
      <c r="C152" s="235"/>
      <c r="D152" s="216" t="s">
        <v>143</v>
      </c>
      <c r="E152" s="236" t="s">
        <v>19</v>
      </c>
      <c r="F152" s="237" t="s">
        <v>146</v>
      </c>
      <c r="G152" s="235"/>
      <c r="H152" s="238">
        <v>1</v>
      </c>
      <c r="I152" s="239"/>
      <c r="J152" s="235"/>
      <c r="K152" s="235"/>
      <c r="L152" s="240"/>
      <c r="M152" s="241"/>
      <c r="N152" s="242"/>
      <c r="O152" s="242"/>
      <c r="P152" s="242"/>
      <c r="Q152" s="242"/>
      <c r="R152" s="242"/>
      <c r="S152" s="242"/>
      <c r="T152" s="24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4" t="s">
        <v>143</v>
      </c>
      <c r="AU152" s="244" t="s">
        <v>137</v>
      </c>
      <c r="AV152" s="14" t="s">
        <v>136</v>
      </c>
      <c r="AW152" s="14" t="s">
        <v>33</v>
      </c>
      <c r="AX152" s="14" t="s">
        <v>80</v>
      </c>
      <c r="AY152" s="244" t="s">
        <v>127</v>
      </c>
    </row>
    <row r="153" s="2" customFormat="1" ht="24.15" customHeight="1">
      <c r="A153" s="41"/>
      <c r="B153" s="42"/>
      <c r="C153" s="203" t="s">
        <v>216</v>
      </c>
      <c r="D153" s="203" t="s">
        <v>131</v>
      </c>
      <c r="E153" s="204" t="s">
        <v>217</v>
      </c>
      <c r="F153" s="205" t="s">
        <v>218</v>
      </c>
      <c r="G153" s="206" t="s">
        <v>191</v>
      </c>
      <c r="H153" s="207">
        <v>1</v>
      </c>
      <c r="I153" s="208"/>
      <c r="J153" s="209">
        <f>ROUND(I153*H153,2)</f>
        <v>0</v>
      </c>
      <c r="K153" s="205" t="s">
        <v>135</v>
      </c>
      <c r="L153" s="47"/>
      <c r="M153" s="210" t="s">
        <v>19</v>
      </c>
      <c r="N153" s="211" t="s">
        <v>43</v>
      </c>
      <c r="O153" s="87"/>
      <c r="P153" s="212">
        <f>O153*H153</f>
        <v>0</v>
      </c>
      <c r="Q153" s="212">
        <v>0</v>
      </c>
      <c r="R153" s="212">
        <f>Q153*H153</f>
        <v>0</v>
      </c>
      <c r="S153" s="212">
        <v>0</v>
      </c>
      <c r="T153" s="213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14" t="s">
        <v>136</v>
      </c>
      <c r="AT153" s="214" t="s">
        <v>131</v>
      </c>
      <c r="AU153" s="214" t="s">
        <v>137</v>
      </c>
      <c r="AY153" s="20" t="s">
        <v>127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20" t="s">
        <v>80</v>
      </c>
      <c r="BK153" s="215">
        <f>ROUND(I153*H153,2)</f>
        <v>0</v>
      </c>
      <c r="BL153" s="20" t="s">
        <v>136</v>
      </c>
      <c r="BM153" s="214" t="s">
        <v>219</v>
      </c>
    </row>
    <row r="154" s="2" customFormat="1">
      <c r="A154" s="41"/>
      <c r="B154" s="42"/>
      <c r="C154" s="43"/>
      <c r="D154" s="216" t="s">
        <v>139</v>
      </c>
      <c r="E154" s="43"/>
      <c r="F154" s="217" t="s">
        <v>220</v>
      </c>
      <c r="G154" s="43"/>
      <c r="H154" s="43"/>
      <c r="I154" s="218"/>
      <c r="J154" s="43"/>
      <c r="K154" s="43"/>
      <c r="L154" s="47"/>
      <c r="M154" s="219"/>
      <c r="N154" s="220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139</v>
      </c>
      <c r="AU154" s="20" t="s">
        <v>137</v>
      </c>
    </row>
    <row r="155" s="2" customFormat="1">
      <c r="A155" s="41"/>
      <c r="B155" s="42"/>
      <c r="C155" s="43"/>
      <c r="D155" s="221" t="s">
        <v>141</v>
      </c>
      <c r="E155" s="43"/>
      <c r="F155" s="222" t="s">
        <v>221</v>
      </c>
      <c r="G155" s="43"/>
      <c r="H155" s="43"/>
      <c r="I155" s="218"/>
      <c r="J155" s="43"/>
      <c r="K155" s="43"/>
      <c r="L155" s="47"/>
      <c r="M155" s="219"/>
      <c r="N155" s="220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141</v>
      </c>
      <c r="AU155" s="20" t="s">
        <v>137</v>
      </c>
    </row>
    <row r="156" s="2" customFormat="1" ht="24.15" customHeight="1">
      <c r="A156" s="41"/>
      <c r="B156" s="42"/>
      <c r="C156" s="203" t="s">
        <v>222</v>
      </c>
      <c r="D156" s="203" t="s">
        <v>131</v>
      </c>
      <c r="E156" s="204" t="s">
        <v>223</v>
      </c>
      <c r="F156" s="205" t="s">
        <v>224</v>
      </c>
      <c r="G156" s="206" t="s">
        <v>191</v>
      </c>
      <c r="H156" s="207">
        <v>1</v>
      </c>
      <c r="I156" s="208"/>
      <c r="J156" s="209">
        <f>ROUND(I156*H156,2)</f>
        <v>0</v>
      </c>
      <c r="K156" s="205" t="s">
        <v>135</v>
      </c>
      <c r="L156" s="47"/>
      <c r="M156" s="210" t="s">
        <v>19</v>
      </c>
      <c r="N156" s="211" t="s">
        <v>43</v>
      </c>
      <c r="O156" s="87"/>
      <c r="P156" s="212">
        <f>O156*H156</f>
        <v>0</v>
      </c>
      <c r="Q156" s="212">
        <v>0</v>
      </c>
      <c r="R156" s="212">
        <f>Q156*H156</f>
        <v>0</v>
      </c>
      <c r="S156" s="212">
        <v>0</v>
      </c>
      <c r="T156" s="213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14" t="s">
        <v>136</v>
      </c>
      <c r="AT156" s="214" t="s">
        <v>131</v>
      </c>
      <c r="AU156" s="214" t="s">
        <v>137</v>
      </c>
      <c r="AY156" s="20" t="s">
        <v>127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20" t="s">
        <v>80</v>
      </c>
      <c r="BK156" s="215">
        <f>ROUND(I156*H156,2)</f>
        <v>0</v>
      </c>
      <c r="BL156" s="20" t="s">
        <v>136</v>
      </c>
      <c r="BM156" s="214" t="s">
        <v>225</v>
      </c>
    </row>
    <row r="157" s="2" customFormat="1">
      <c r="A157" s="41"/>
      <c r="B157" s="42"/>
      <c r="C157" s="43"/>
      <c r="D157" s="216" t="s">
        <v>139</v>
      </c>
      <c r="E157" s="43"/>
      <c r="F157" s="217" t="s">
        <v>226</v>
      </c>
      <c r="G157" s="43"/>
      <c r="H157" s="43"/>
      <c r="I157" s="218"/>
      <c r="J157" s="43"/>
      <c r="K157" s="43"/>
      <c r="L157" s="47"/>
      <c r="M157" s="219"/>
      <c r="N157" s="220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139</v>
      </c>
      <c r="AU157" s="20" t="s">
        <v>137</v>
      </c>
    </row>
    <row r="158" s="2" customFormat="1">
      <c r="A158" s="41"/>
      <c r="B158" s="42"/>
      <c r="C158" s="43"/>
      <c r="D158" s="221" t="s">
        <v>141</v>
      </c>
      <c r="E158" s="43"/>
      <c r="F158" s="222" t="s">
        <v>227</v>
      </c>
      <c r="G158" s="43"/>
      <c r="H158" s="43"/>
      <c r="I158" s="218"/>
      <c r="J158" s="43"/>
      <c r="K158" s="43"/>
      <c r="L158" s="47"/>
      <c r="M158" s="219"/>
      <c r="N158" s="220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141</v>
      </c>
      <c r="AU158" s="20" t="s">
        <v>137</v>
      </c>
    </row>
    <row r="159" s="13" customFormat="1">
      <c r="A159" s="13"/>
      <c r="B159" s="223"/>
      <c r="C159" s="224"/>
      <c r="D159" s="216" t="s">
        <v>143</v>
      </c>
      <c r="E159" s="225" t="s">
        <v>19</v>
      </c>
      <c r="F159" s="226" t="s">
        <v>214</v>
      </c>
      <c r="G159" s="224"/>
      <c r="H159" s="227">
        <v>0.5</v>
      </c>
      <c r="I159" s="228"/>
      <c r="J159" s="224"/>
      <c r="K159" s="224"/>
      <c r="L159" s="229"/>
      <c r="M159" s="230"/>
      <c r="N159" s="231"/>
      <c r="O159" s="231"/>
      <c r="P159" s="231"/>
      <c r="Q159" s="231"/>
      <c r="R159" s="231"/>
      <c r="S159" s="231"/>
      <c r="T159" s="23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3" t="s">
        <v>143</v>
      </c>
      <c r="AU159" s="233" t="s">
        <v>137</v>
      </c>
      <c r="AV159" s="13" t="s">
        <v>82</v>
      </c>
      <c r="AW159" s="13" t="s">
        <v>33</v>
      </c>
      <c r="AX159" s="13" t="s">
        <v>72</v>
      </c>
      <c r="AY159" s="233" t="s">
        <v>127</v>
      </c>
    </row>
    <row r="160" s="13" customFormat="1">
      <c r="A160" s="13"/>
      <c r="B160" s="223"/>
      <c r="C160" s="224"/>
      <c r="D160" s="216" t="s">
        <v>143</v>
      </c>
      <c r="E160" s="225" t="s">
        <v>19</v>
      </c>
      <c r="F160" s="226" t="s">
        <v>215</v>
      </c>
      <c r="G160" s="224"/>
      <c r="H160" s="227">
        <v>0.5</v>
      </c>
      <c r="I160" s="228"/>
      <c r="J160" s="224"/>
      <c r="K160" s="224"/>
      <c r="L160" s="229"/>
      <c r="M160" s="230"/>
      <c r="N160" s="231"/>
      <c r="O160" s="231"/>
      <c r="P160" s="231"/>
      <c r="Q160" s="231"/>
      <c r="R160" s="231"/>
      <c r="S160" s="231"/>
      <c r="T160" s="23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3" t="s">
        <v>143</v>
      </c>
      <c r="AU160" s="233" t="s">
        <v>137</v>
      </c>
      <c r="AV160" s="13" t="s">
        <v>82</v>
      </c>
      <c r="AW160" s="13" t="s">
        <v>33</v>
      </c>
      <c r="AX160" s="13" t="s">
        <v>72</v>
      </c>
      <c r="AY160" s="233" t="s">
        <v>127</v>
      </c>
    </row>
    <row r="161" s="14" customFormat="1">
      <c r="A161" s="14"/>
      <c r="B161" s="234"/>
      <c r="C161" s="235"/>
      <c r="D161" s="216" t="s">
        <v>143</v>
      </c>
      <c r="E161" s="236" t="s">
        <v>19</v>
      </c>
      <c r="F161" s="237" t="s">
        <v>228</v>
      </c>
      <c r="G161" s="235"/>
      <c r="H161" s="238">
        <v>1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4" t="s">
        <v>143</v>
      </c>
      <c r="AU161" s="244" t="s">
        <v>137</v>
      </c>
      <c r="AV161" s="14" t="s">
        <v>136</v>
      </c>
      <c r="AW161" s="14" t="s">
        <v>33</v>
      </c>
      <c r="AX161" s="14" t="s">
        <v>80</v>
      </c>
      <c r="AY161" s="244" t="s">
        <v>127</v>
      </c>
    </row>
    <row r="162" s="2" customFormat="1" ht="37.8" customHeight="1">
      <c r="A162" s="41"/>
      <c r="B162" s="42"/>
      <c r="C162" s="203" t="s">
        <v>229</v>
      </c>
      <c r="D162" s="203" t="s">
        <v>131</v>
      </c>
      <c r="E162" s="204" t="s">
        <v>230</v>
      </c>
      <c r="F162" s="205" t="s">
        <v>231</v>
      </c>
      <c r="G162" s="206" t="s">
        <v>191</v>
      </c>
      <c r="H162" s="207">
        <v>2</v>
      </c>
      <c r="I162" s="208"/>
      <c r="J162" s="209">
        <f>ROUND(I162*H162,2)</f>
        <v>0</v>
      </c>
      <c r="K162" s="205" t="s">
        <v>135</v>
      </c>
      <c r="L162" s="47"/>
      <c r="M162" s="210" t="s">
        <v>19</v>
      </c>
      <c r="N162" s="211" t="s">
        <v>43</v>
      </c>
      <c r="O162" s="87"/>
      <c r="P162" s="212">
        <f>O162*H162</f>
        <v>0</v>
      </c>
      <c r="Q162" s="212">
        <v>0</v>
      </c>
      <c r="R162" s="212">
        <f>Q162*H162</f>
        <v>0</v>
      </c>
      <c r="S162" s="212">
        <v>0</v>
      </c>
      <c r="T162" s="213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14" t="s">
        <v>136</v>
      </c>
      <c r="AT162" s="214" t="s">
        <v>131</v>
      </c>
      <c r="AU162" s="214" t="s">
        <v>137</v>
      </c>
      <c r="AY162" s="20" t="s">
        <v>127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20" t="s">
        <v>80</v>
      </c>
      <c r="BK162" s="215">
        <f>ROUND(I162*H162,2)</f>
        <v>0</v>
      </c>
      <c r="BL162" s="20" t="s">
        <v>136</v>
      </c>
      <c r="BM162" s="214" t="s">
        <v>232</v>
      </c>
    </row>
    <row r="163" s="2" customFormat="1">
      <c r="A163" s="41"/>
      <c r="B163" s="42"/>
      <c r="C163" s="43"/>
      <c r="D163" s="216" t="s">
        <v>139</v>
      </c>
      <c r="E163" s="43"/>
      <c r="F163" s="217" t="s">
        <v>233</v>
      </c>
      <c r="G163" s="43"/>
      <c r="H163" s="43"/>
      <c r="I163" s="218"/>
      <c r="J163" s="43"/>
      <c r="K163" s="43"/>
      <c r="L163" s="47"/>
      <c r="M163" s="219"/>
      <c r="N163" s="220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139</v>
      </c>
      <c r="AU163" s="20" t="s">
        <v>137</v>
      </c>
    </row>
    <row r="164" s="2" customFormat="1">
      <c r="A164" s="41"/>
      <c r="B164" s="42"/>
      <c r="C164" s="43"/>
      <c r="D164" s="221" t="s">
        <v>141</v>
      </c>
      <c r="E164" s="43"/>
      <c r="F164" s="222" t="s">
        <v>234</v>
      </c>
      <c r="G164" s="43"/>
      <c r="H164" s="43"/>
      <c r="I164" s="218"/>
      <c r="J164" s="43"/>
      <c r="K164" s="43"/>
      <c r="L164" s="47"/>
      <c r="M164" s="219"/>
      <c r="N164" s="220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141</v>
      </c>
      <c r="AU164" s="20" t="s">
        <v>137</v>
      </c>
    </row>
    <row r="165" s="13" customFormat="1">
      <c r="A165" s="13"/>
      <c r="B165" s="223"/>
      <c r="C165" s="224"/>
      <c r="D165" s="216" t="s">
        <v>143</v>
      </c>
      <c r="E165" s="225" t="s">
        <v>19</v>
      </c>
      <c r="F165" s="226" t="s">
        <v>214</v>
      </c>
      <c r="G165" s="224"/>
      <c r="H165" s="227">
        <v>0.5</v>
      </c>
      <c r="I165" s="228"/>
      <c r="J165" s="224"/>
      <c r="K165" s="224"/>
      <c r="L165" s="229"/>
      <c r="M165" s="230"/>
      <c r="N165" s="231"/>
      <c r="O165" s="231"/>
      <c r="P165" s="231"/>
      <c r="Q165" s="231"/>
      <c r="R165" s="231"/>
      <c r="S165" s="231"/>
      <c r="T165" s="23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3" t="s">
        <v>143</v>
      </c>
      <c r="AU165" s="233" t="s">
        <v>137</v>
      </c>
      <c r="AV165" s="13" t="s">
        <v>82</v>
      </c>
      <c r="AW165" s="13" t="s">
        <v>33</v>
      </c>
      <c r="AX165" s="13" t="s">
        <v>72</v>
      </c>
      <c r="AY165" s="233" t="s">
        <v>127</v>
      </c>
    </row>
    <row r="166" s="13" customFormat="1">
      <c r="A166" s="13"/>
      <c r="B166" s="223"/>
      <c r="C166" s="224"/>
      <c r="D166" s="216" t="s">
        <v>143</v>
      </c>
      <c r="E166" s="225" t="s">
        <v>19</v>
      </c>
      <c r="F166" s="226" t="s">
        <v>215</v>
      </c>
      <c r="G166" s="224"/>
      <c r="H166" s="227">
        <v>0.5</v>
      </c>
      <c r="I166" s="228"/>
      <c r="J166" s="224"/>
      <c r="K166" s="224"/>
      <c r="L166" s="229"/>
      <c r="M166" s="230"/>
      <c r="N166" s="231"/>
      <c r="O166" s="231"/>
      <c r="P166" s="231"/>
      <c r="Q166" s="231"/>
      <c r="R166" s="231"/>
      <c r="S166" s="231"/>
      <c r="T166" s="23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3" t="s">
        <v>143</v>
      </c>
      <c r="AU166" s="233" t="s">
        <v>137</v>
      </c>
      <c r="AV166" s="13" t="s">
        <v>82</v>
      </c>
      <c r="AW166" s="13" t="s">
        <v>33</v>
      </c>
      <c r="AX166" s="13" t="s">
        <v>72</v>
      </c>
      <c r="AY166" s="233" t="s">
        <v>127</v>
      </c>
    </row>
    <row r="167" s="16" customFormat="1">
      <c r="A167" s="16"/>
      <c r="B167" s="255"/>
      <c r="C167" s="256"/>
      <c r="D167" s="216" t="s">
        <v>143</v>
      </c>
      <c r="E167" s="257" t="s">
        <v>19</v>
      </c>
      <c r="F167" s="258" t="s">
        <v>235</v>
      </c>
      <c r="G167" s="256"/>
      <c r="H167" s="259">
        <v>1</v>
      </c>
      <c r="I167" s="260"/>
      <c r="J167" s="256"/>
      <c r="K167" s="256"/>
      <c r="L167" s="261"/>
      <c r="M167" s="262"/>
      <c r="N167" s="263"/>
      <c r="O167" s="263"/>
      <c r="P167" s="263"/>
      <c r="Q167" s="263"/>
      <c r="R167" s="263"/>
      <c r="S167" s="263"/>
      <c r="T167" s="264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T167" s="265" t="s">
        <v>143</v>
      </c>
      <c r="AU167" s="265" t="s">
        <v>137</v>
      </c>
      <c r="AV167" s="16" t="s">
        <v>137</v>
      </c>
      <c r="AW167" s="16" t="s">
        <v>33</v>
      </c>
      <c r="AX167" s="16" t="s">
        <v>72</v>
      </c>
      <c r="AY167" s="265" t="s">
        <v>127</v>
      </c>
    </row>
    <row r="168" s="13" customFormat="1">
      <c r="A168" s="13"/>
      <c r="B168" s="223"/>
      <c r="C168" s="224"/>
      <c r="D168" s="216" t="s">
        <v>143</v>
      </c>
      <c r="E168" s="225" t="s">
        <v>19</v>
      </c>
      <c r="F168" s="226" t="s">
        <v>214</v>
      </c>
      <c r="G168" s="224"/>
      <c r="H168" s="227">
        <v>0.5</v>
      </c>
      <c r="I168" s="228"/>
      <c r="J168" s="224"/>
      <c r="K168" s="224"/>
      <c r="L168" s="229"/>
      <c r="M168" s="230"/>
      <c r="N168" s="231"/>
      <c r="O168" s="231"/>
      <c r="P168" s="231"/>
      <c r="Q168" s="231"/>
      <c r="R168" s="231"/>
      <c r="S168" s="231"/>
      <c r="T168" s="23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3" t="s">
        <v>143</v>
      </c>
      <c r="AU168" s="233" t="s">
        <v>137</v>
      </c>
      <c r="AV168" s="13" t="s">
        <v>82</v>
      </c>
      <c r="AW168" s="13" t="s">
        <v>33</v>
      </c>
      <c r="AX168" s="13" t="s">
        <v>72</v>
      </c>
      <c r="AY168" s="233" t="s">
        <v>127</v>
      </c>
    </row>
    <row r="169" s="13" customFormat="1">
      <c r="A169" s="13"/>
      <c r="B169" s="223"/>
      <c r="C169" s="224"/>
      <c r="D169" s="216" t="s">
        <v>143</v>
      </c>
      <c r="E169" s="225" t="s">
        <v>19</v>
      </c>
      <c r="F169" s="226" t="s">
        <v>215</v>
      </c>
      <c r="G169" s="224"/>
      <c r="H169" s="227">
        <v>0.5</v>
      </c>
      <c r="I169" s="228"/>
      <c r="J169" s="224"/>
      <c r="K169" s="224"/>
      <c r="L169" s="229"/>
      <c r="M169" s="230"/>
      <c r="N169" s="231"/>
      <c r="O169" s="231"/>
      <c r="P169" s="231"/>
      <c r="Q169" s="231"/>
      <c r="R169" s="231"/>
      <c r="S169" s="231"/>
      <c r="T169" s="23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3" t="s">
        <v>143</v>
      </c>
      <c r="AU169" s="233" t="s">
        <v>137</v>
      </c>
      <c r="AV169" s="13" t="s">
        <v>82</v>
      </c>
      <c r="AW169" s="13" t="s">
        <v>33</v>
      </c>
      <c r="AX169" s="13" t="s">
        <v>72</v>
      </c>
      <c r="AY169" s="233" t="s">
        <v>127</v>
      </c>
    </row>
    <row r="170" s="16" customFormat="1">
      <c r="A170" s="16"/>
      <c r="B170" s="255"/>
      <c r="C170" s="256"/>
      <c r="D170" s="216" t="s">
        <v>143</v>
      </c>
      <c r="E170" s="257" t="s">
        <v>19</v>
      </c>
      <c r="F170" s="258" t="s">
        <v>236</v>
      </c>
      <c r="G170" s="256"/>
      <c r="H170" s="259">
        <v>1</v>
      </c>
      <c r="I170" s="260"/>
      <c r="J170" s="256"/>
      <c r="K170" s="256"/>
      <c r="L170" s="261"/>
      <c r="M170" s="262"/>
      <c r="N170" s="263"/>
      <c r="O170" s="263"/>
      <c r="P170" s="263"/>
      <c r="Q170" s="263"/>
      <c r="R170" s="263"/>
      <c r="S170" s="263"/>
      <c r="T170" s="264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T170" s="265" t="s">
        <v>143</v>
      </c>
      <c r="AU170" s="265" t="s">
        <v>137</v>
      </c>
      <c r="AV170" s="16" t="s">
        <v>137</v>
      </c>
      <c r="AW170" s="16" t="s">
        <v>33</v>
      </c>
      <c r="AX170" s="16" t="s">
        <v>72</v>
      </c>
      <c r="AY170" s="265" t="s">
        <v>127</v>
      </c>
    </row>
    <row r="171" s="14" customFormat="1">
      <c r="A171" s="14"/>
      <c r="B171" s="234"/>
      <c r="C171" s="235"/>
      <c r="D171" s="216" t="s">
        <v>143</v>
      </c>
      <c r="E171" s="236" t="s">
        <v>19</v>
      </c>
      <c r="F171" s="237" t="s">
        <v>237</v>
      </c>
      <c r="G171" s="235"/>
      <c r="H171" s="238">
        <v>2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4" t="s">
        <v>143</v>
      </c>
      <c r="AU171" s="244" t="s">
        <v>137</v>
      </c>
      <c r="AV171" s="14" t="s">
        <v>136</v>
      </c>
      <c r="AW171" s="14" t="s">
        <v>33</v>
      </c>
      <c r="AX171" s="14" t="s">
        <v>80</v>
      </c>
      <c r="AY171" s="244" t="s">
        <v>127</v>
      </c>
    </row>
    <row r="172" s="2" customFormat="1" ht="16.5" customHeight="1">
      <c r="A172" s="41"/>
      <c r="B172" s="42"/>
      <c r="C172" s="203" t="s">
        <v>238</v>
      </c>
      <c r="D172" s="203" t="s">
        <v>131</v>
      </c>
      <c r="E172" s="204" t="s">
        <v>239</v>
      </c>
      <c r="F172" s="205" t="s">
        <v>240</v>
      </c>
      <c r="G172" s="206" t="s">
        <v>134</v>
      </c>
      <c r="H172" s="207">
        <v>2.3700000000000001</v>
      </c>
      <c r="I172" s="208"/>
      <c r="J172" s="209">
        <f>ROUND(I172*H172,2)</f>
        <v>0</v>
      </c>
      <c r="K172" s="205" t="s">
        <v>135</v>
      </c>
      <c r="L172" s="47"/>
      <c r="M172" s="210" t="s">
        <v>19</v>
      </c>
      <c r="N172" s="211" t="s">
        <v>43</v>
      </c>
      <c r="O172" s="87"/>
      <c r="P172" s="212">
        <f>O172*H172</f>
        <v>0</v>
      </c>
      <c r="Q172" s="212">
        <v>0</v>
      </c>
      <c r="R172" s="212">
        <f>Q172*H172</f>
        <v>0</v>
      </c>
      <c r="S172" s="212">
        <v>0</v>
      </c>
      <c r="T172" s="213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14" t="s">
        <v>136</v>
      </c>
      <c r="AT172" s="214" t="s">
        <v>131</v>
      </c>
      <c r="AU172" s="214" t="s">
        <v>137</v>
      </c>
      <c r="AY172" s="20" t="s">
        <v>127</v>
      </c>
      <c r="BE172" s="215">
        <f>IF(N172="základní",J172,0)</f>
        <v>0</v>
      </c>
      <c r="BF172" s="215">
        <f>IF(N172="snížená",J172,0)</f>
        <v>0</v>
      </c>
      <c r="BG172" s="215">
        <f>IF(N172="zákl. přenesená",J172,0)</f>
        <v>0</v>
      </c>
      <c r="BH172" s="215">
        <f>IF(N172="sníž. přenesená",J172,0)</f>
        <v>0</v>
      </c>
      <c r="BI172" s="215">
        <f>IF(N172="nulová",J172,0)</f>
        <v>0</v>
      </c>
      <c r="BJ172" s="20" t="s">
        <v>80</v>
      </c>
      <c r="BK172" s="215">
        <f>ROUND(I172*H172,2)</f>
        <v>0</v>
      </c>
      <c r="BL172" s="20" t="s">
        <v>136</v>
      </c>
      <c r="BM172" s="214" t="s">
        <v>241</v>
      </c>
    </row>
    <row r="173" s="2" customFormat="1">
      <c r="A173" s="41"/>
      <c r="B173" s="42"/>
      <c r="C173" s="43"/>
      <c r="D173" s="216" t="s">
        <v>139</v>
      </c>
      <c r="E173" s="43"/>
      <c r="F173" s="217" t="s">
        <v>242</v>
      </c>
      <c r="G173" s="43"/>
      <c r="H173" s="43"/>
      <c r="I173" s="218"/>
      <c r="J173" s="43"/>
      <c r="K173" s="43"/>
      <c r="L173" s="47"/>
      <c r="M173" s="219"/>
      <c r="N173" s="220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139</v>
      </c>
      <c r="AU173" s="20" t="s">
        <v>137</v>
      </c>
    </row>
    <row r="174" s="2" customFormat="1">
      <c r="A174" s="41"/>
      <c r="B174" s="42"/>
      <c r="C174" s="43"/>
      <c r="D174" s="221" t="s">
        <v>141</v>
      </c>
      <c r="E174" s="43"/>
      <c r="F174" s="222" t="s">
        <v>243</v>
      </c>
      <c r="G174" s="43"/>
      <c r="H174" s="43"/>
      <c r="I174" s="218"/>
      <c r="J174" s="43"/>
      <c r="K174" s="43"/>
      <c r="L174" s="47"/>
      <c r="M174" s="219"/>
      <c r="N174" s="220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141</v>
      </c>
      <c r="AU174" s="20" t="s">
        <v>137</v>
      </c>
    </row>
    <row r="175" s="13" customFormat="1">
      <c r="A175" s="13"/>
      <c r="B175" s="223"/>
      <c r="C175" s="224"/>
      <c r="D175" s="216" t="s">
        <v>143</v>
      </c>
      <c r="E175" s="225" t="s">
        <v>19</v>
      </c>
      <c r="F175" s="226" t="s">
        <v>244</v>
      </c>
      <c r="G175" s="224"/>
      <c r="H175" s="227">
        <v>1.1850000000000001</v>
      </c>
      <c r="I175" s="228"/>
      <c r="J175" s="224"/>
      <c r="K175" s="224"/>
      <c r="L175" s="229"/>
      <c r="M175" s="230"/>
      <c r="N175" s="231"/>
      <c r="O175" s="231"/>
      <c r="P175" s="231"/>
      <c r="Q175" s="231"/>
      <c r="R175" s="231"/>
      <c r="S175" s="231"/>
      <c r="T175" s="23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3" t="s">
        <v>143</v>
      </c>
      <c r="AU175" s="233" t="s">
        <v>137</v>
      </c>
      <c r="AV175" s="13" t="s">
        <v>82</v>
      </c>
      <c r="AW175" s="13" t="s">
        <v>33</v>
      </c>
      <c r="AX175" s="13" t="s">
        <v>72</v>
      </c>
      <c r="AY175" s="233" t="s">
        <v>127</v>
      </c>
    </row>
    <row r="176" s="13" customFormat="1">
      <c r="A176" s="13"/>
      <c r="B176" s="223"/>
      <c r="C176" s="224"/>
      <c r="D176" s="216" t="s">
        <v>143</v>
      </c>
      <c r="E176" s="225" t="s">
        <v>19</v>
      </c>
      <c r="F176" s="226" t="s">
        <v>245</v>
      </c>
      <c r="G176" s="224"/>
      <c r="H176" s="227">
        <v>1.1850000000000001</v>
      </c>
      <c r="I176" s="228"/>
      <c r="J176" s="224"/>
      <c r="K176" s="224"/>
      <c r="L176" s="229"/>
      <c r="M176" s="230"/>
      <c r="N176" s="231"/>
      <c r="O176" s="231"/>
      <c r="P176" s="231"/>
      <c r="Q176" s="231"/>
      <c r="R176" s="231"/>
      <c r="S176" s="231"/>
      <c r="T176" s="23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3" t="s">
        <v>143</v>
      </c>
      <c r="AU176" s="233" t="s">
        <v>137</v>
      </c>
      <c r="AV176" s="13" t="s">
        <v>82</v>
      </c>
      <c r="AW176" s="13" t="s">
        <v>33</v>
      </c>
      <c r="AX176" s="13" t="s">
        <v>72</v>
      </c>
      <c r="AY176" s="233" t="s">
        <v>127</v>
      </c>
    </row>
    <row r="177" s="14" customFormat="1">
      <c r="A177" s="14"/>
      <c r="B177" s="234"/>
      <c r="C177" s="235"/>
      <c r="D177" s="216" t="s">
        <v>143</v>
      </c>
      <c r="E177" s="236" t="s">
        <v>19</v>
      </c>
      <c r="F177" s="237" t="s">
        <v>237</v>
      </c>
      <c r="G177" s="235"/>
      <c r="H177" s="238">
        <v>2.3700000000000001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4" t="s">
        <v>143</v>
      </c>
      <c r="AU177" s="244" t="s">
        <v>137</v>
      </c>
      <c r="AV177" s="14" t="s">
        <v>136</v>
      </c>
      <c r="AW177" s="14" t="s">
        <v>33</v>
      </c>
      <c r="AX177" s="14" t="s">
        <v>80</v>
      </c>
      <c r="AY177" s="244" t="s">
        <v>127</v>
      </c>
    </row>
    <row r="178" s="2" customFormat="1" ht="24.15" customHeight="1">
      <c r="A178" s="41"/>
      <c r="B178" s="42"/>
      <c r="C178" s="203" t="s">
        <v>246</v>
      </c>
      <c r="D178" s="203" t="s">
        <v>131</v>
      </c>
      <c r="E178" s="204" t="s">
        <v>247</v>
      </c>
      <c r="F178" s="205" t="s">
        <v>248</v>
      </c>
      <c r="G178" s="206" t="s">
        <v>249</v>
      </c>
      <c r="H178" s="207">
        <v>15</v>
      </c>
      <c r="I178" s="208"/>
      <c r="J178" s="209">
        <f>ROUND(I178*H178,2)</f>
        <v>0</v>
      </c>
      <c r="K178" s="205" t="s">
        <v>135</v>
      </c>
      <c r="L178" s="47"/>
      <c r="M178" s="210" t="s">
        <v>19</v>
      </c>
      <c r="N178" s="211" t="s">
        <v>43</v>
      </c>
      <c r="O178" s="87"/>
      <c r="P178" s="212">
        <f>O178*H178</f>
        <v>0</v>
      </c>
      <c r="Q178" s="212">
        <v>1.0000000000000001E-05</v>
      </c>
      <c r="R178" s="212">
        <f>Q178*H178</f>
        <v>0.00015000000000000001</v>
      </c>
      <c r="S178" s="212">
        <v>0</v>
      </c>
      <c r="T178" s="213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14" t="s">
        <v>136</v>
      </c>
      <c r="AT178" s="214" t="s">
        <v>131</v>
      </c>
      <c r="AU178" s="214" t="s">
        <v>137</v>
      </c>
      <c r="AY178" s="20" t="s">
        <v>127</v>
      </c>
      <c r="BE178" s="215">
        <f>IF(N178="základní",J178,0)</f>
        <v>0</v>
      </c>
      <c r="BF178" s="215">
        <f>IF(N178="snížená",J178,0)</f>
        <v>0</v>
      </c>
      <c r="BG178" s="215">
        <f>IF(N178="zákl. přenesená",J178,0)</f>
        <v>0</v>
      </c>
      <c r="BH178" s="215">
        <f>IF(N178="sníž. přenesená",J178,0)</f>
        <v>0</v>
      </c>
      <c r="BI178" s="215">
        <f>IF(N178="nulová",J178,0)</f>
        <v>0</v>
      </c>
      <c r="BJ178" s="20" t="s">
        <v>80</v>
      </c>
      <c r="BK178" s="215">
        <f>ROUND(I178*H178,2)</f>
        <v>0</v>
      </c>
      <c r="BL178" s="20" t="s">
        <v>136</v>
      </c>
      <c r="BM178" s="214" t="s">
        <v>250</v>
      </c>
    </row>
    <row r="179" s="2" customFormat="1">
      <c r="A179" s="41"/>
      <c r="B179" s="42"/>
      <c r="C179" s="43"/>
      <c r="D179" s="216" t="s">
        <v>139</v>
      </c>
      <c r="E179" s="43"/>
      <c r="F179" s="217" t="s">
        <v>251</v>
      </c>
      <c r="G179" s="43"/>
      <c r="H179" s="43"/>
      <c r="I179" s="218"/>
      <c r="J179" s="43"/>
      <c r="K179" s="43"/>
      <c r="L179" s="47"/>
      <c r="M179" s="219"/>
      <c r="N179" s="220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139</v>
      </c>
      <c r="AU179" s="20" t="s">
        <v>137</v>
      </c>
    </row>
    <row r="180" s="2" customFormat="1">
      <c r="A180" s="41"/>
      <c r="B180" s="42"/>
      <c r="C180" s="43"/>
      <c r="D180" s="221" t="s">
        <v>141</v>
      </c>
      <c r="E180" s="43"/>
      <c r="F180" s="222" t="s">
        <v>252</v>
      </c>
      <c r="G180" s="43"/>
      <c r="H180" s="43"/>
      <c r="I180" s="218"/>
      <c r="J180" s="43"/>
      <c r="K180" s="43"/>
      <c r="L180" s="47"/>
      <c r="M180" s="219"/>
      <c r="N180" s="220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141</v>
      </c>
      <c r="AU180" s="20" t="s">
        <v>137</v>
      </c>
    </row>
    <row r="181" s="13" customFormat="1">
      <c r="A181" s="13"/>
      <c r="B181" s="223"/>
      <c r="C181" s="224"/>
      <c r="D181" s="216" t="s">
        <v>143</v>
      </c>
      <c r="E181" s="225" t="s">
        <v>19</v>
      </c>
      <c r="F181" s="226" t="s">
        <v>253</v>
      </c>
      <c r="G181" s="224"/>
      <c r="H181" s="227">
        <v>15</v>
      </c>
      <c r="I181" s="228"/>
      <c r="J181" s="224"/>
      <c r="K181" s="224"/>
      <c r="L181" s="229"/>
      <c r="M181" s="230"/>
      <c r="N181" s="231"/>
      <c r="O181" s="231"/>
      <c r="P181" s="231"/>
      <c r="Q181" s="231"/>
      <c r="R181" s="231"/>
      <c r="S181" s="231"/>
      <c r="T181" s="23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3" t="s">
        <v>143</v>
      </c>
      <c r="AU181" s="233" t="s">
        <v>137</v>
      </c>
      <c r="AV181" s="13" t="s">
        <v>82</v>
      </c>
      <c r="AW181" s="13" t="s">
        <v>33</v>
      </c>
      <c r="AX181" s="13" t="s">
        <v>80</v>
      </c>
      <c r="AY181" s="233" t="s">
        <v>127</v>
      </c>
    </row>
    <row r="182" s="2" customFormat="1" ht="37.8" customHeight="1">
      <c r="A182" s="41"/>
      <c r="B182" s="42"/>
      <c r="C182" s="266" t="s">
        <v>254</v>
      </c>
      <c r="D182" s="266" t="s">
        <v>255</v>
      </c>
      <c r="E182" s="267" t="s">
        <v>256</v>
      </c>
      <c r="F182" s="268" t="s">
        <v>257</v>
      </c>
      <c r="G182" s="269" t="s">
        <v>249</v>
      </c>
      <c r="H182" s="270">
        <v>15.225</v>
      </c>
      <c r="I182" s="271"/>
      <c r="J182" s="272">
        <f>ROUND(I182*H182,2)</f>
        <v>0</v>
      </c>
      <c r="K182" s="268" t="s">
        <v>135</v>
      </c>
      <c r="L182" s="273"/>
      <c r="M182" s="274" t="s">
        <v>19</v>
      </c>
      <c r="N182" s="275" t="s">
        <v>43</v>
      </c>
      <c r="O182" s="87"/>
      <c r="P182" s="212">
        <f>O182*H182</f>
        <v>0</v>
      </c>
      <c r="Q182" s="212">
        <v>0.0011800000000000001</v>
      </c>
      <c r="R182" s="212">
        <f>Q182*H182</f>
        <v>0.017965499999999999</v>
      </c>
      <c r="S182" s="212">
        <v>0</v>
      </c>
      <c r="T182" s="213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14" t="s">
        <v>181</v>
      </c>
      <c r="AT182" s="214" t="s">
        <v>255</v>
      </c>
      <c r="AU182" s="214" t="s">
        <v>137</v>
      </c>
      <c r="AY182" s="20" t="s">
        <v>127</v>
      </c>
      <c r="BE182" s="215">
        <f>IF(N182="základní",J182,0)</f>
        <v>0</v>
      </c>
      <c r="BF182" s="215">
        <f>IF(N182="snížená",J182,0)</f>
        <v>0</v>
      </c>
      <c r="BG182" s="215">
        <f>IF(N182="zákl. přenesená",J182,0)</f>
        <v>0</v>
      </c>
      <c r="BH182" s="215">
        <f>IF(N182="sníž. přenesená",J182,0)</f>
        <v>0</v>
      </c>
      <c r="BI182" s="215">
        <f>IF(N182="nulová",J182,0)</f>
        <v>0</v>
      </c>
      <c r="BJ182" s="20" t="s">
        <v>80</v>
      </c>
      <c r="BK182" s="215">
        <f>ROUND(I182*H182,2)</f>
        <v>0</v>
      </c>
      <c r="BL182" s="20" t="s">
        <v>136</v>
      </c>
      <c r="BM182" s="214" t="s">
        <v>258</v>
      </c>
    </row>
    <row r="183" s="2" customFormat="1">
      <c r="A183" s="41"/>
      <c r="B183" s="42"/>
      <c r="C183" s="43"/>
      <c r="D183" s="216" t="s">
        <v>139</v>
      </c>
      <c r="E183" s="43"/>
      <c r="F183" s="217" t="s">
        <v>257</v>
      </c>
      <c r="G183" s="43"/>
      <c r="H183" s="43"/>
      <c r="I183" s="218"/>
      <c r="J183" s="43"/>
      <c r="K183" s="43"/>
      <c r="L183" s="47"/>
      <c r="M183" s="219"/>
      <c r="N183" s="220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139</v>
      </c>
      <c r="AU183" s="20" t="s">
        <v>137</v>
      </c>
    </row>
    <row r="184" s="13" customFormat="1">
      <c r="A184" s="13"/>
      <c r="B184" s="223"/>
      <c r="C184" s="224"/>
      <c r="D184" s="216" t="s">
        <v>143</v>
      </c>
      <c r="E184" s="224"/>
      <c r="F184" s="226" t="s">
        <v>259</v>
      </c>
      <c r="G184" s="224"/>
      <c r="H184" s="227">
        <v>15.225</v>
      </c>
      <c r="I184" s="228"/>
      <c r="J184" s="224"/>
      <c r="K184" s="224"/>
      <c r="L184" s="229"/>
      <c r="M184" s="230"/>
      <c r="N184" s="231"/>
      <c r="O184" s="231"/>
      <c r="P184" s="231"/>
      <c r="Q184" s="231"/>
      <c r="R184" s="231"/>
      <c r="S184" s="231"/>
      <c r="T184" s="23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3" t="s">
        <v>143</v>
      </c>
      <c r="AU184" s="233" t="s">
        <v>137</v>
      </c>
      <c r="AV184" s="13" t="s">
        <v>82</v>
      </c>
      <c r="AW184" s="13" t="s">
        <v>4</v>
      </c>
      <c r="AX184" s="13" t="s">
        <v>80</v>
      </c>
      <c r="AY184" s="233" t="s">
        <v>127</v>
      </c>
    </row>
    <row r="185" s="2" customFormat="1" ht="24.15" customHeight="1">
      <c r="A185" s="41"/>
      <c r="B185" s="42"/>
      <c r="C185" s="203" t="s">
        <v>260</v>
      </c>
      <c r="D185" s="203" t="s">
        <v>131</v>
      </c>
      <c r="E185" s="204" t="s">
        <v>261</v>
      </c>
      <c r="F185" s="205" t="s">
        <v>262</v>
      </c>
      <c r="G185" s="206" t="s">
        <v>249</v>
      </c>
      <c r="H185" s="207">
        <v>15</v>
      </c>
      <c r="I185" s="208"/>
      <c r="J185" s="209">
        <f>ROUND(I185*H185,2)</f>
        <v>0</v>
      </c>
      <c r="K185" s="205" t="s">
        <v>135</v>
      </c>
      <c r="L185" s="47"/>
      <c r="M185" s="210" t="s">
        <v>19</v>
      </c>
      <c r="N185" s="211" t="s">
        <v>43</v>
      </c>
      <c r="O185" s="87"/>
      <c r="P185" s="212">
        <f>O185*H185</f>
        <v>0</v>
      </c>
      <c r="Q185" s="212">
        <v>0</v>
      </c>
      <c r="R185" s="212">
        <f>Q185*H185</f>
        <v>0</v>
      </c>
      <c r="S185" s="212">
        <v>0.014999999999999999</v>
      </c>
      <c r="T185" s="213">
        <f>S185*H185</f>
        <v>0.22499999999999998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14" t="s">
        <v>136</v>
      </c>
      <c r="AT185" s="214" t="s">
        <v>131</v>
      </c>
      <c r="AU185" s="214" t="s">
        <v>137</v>
      </c>
      <c r="AY185" s="20" t="s">
        <v>127</v>
      </c>
      <c r="BE185" s="215">
        <f>IF(N185="základní",J185,0)</f>
        <v>0</v>
      </c>
      <c r="BF185" s="215">
        <f>IF(N185="snížená",J185,0)</f>
        <v>0</v>
      </c>
      <c r="BG185" s="215">
        <f>IF(N185="zákl. přenesená",J185,0)</f>
        <v>0</v>
      </c>
      <c r="BH185" s="215">
        <f>IF(N185="sníž. přenesená",J185,0)</f>
        <v>0</v>
      </c>
      <c r="BI185" s="215">
        <f>IF(N185="nulová",J185,0)</f>
        <v>0</v>
      </c>
      <c r="BJ185" s="20" t="s">
        <v>80</v>
      </c>
      <c r="BK185" s="215">
        <f>ROUND(I185*H185,2)</f>
        <v>0</v>
      </c>
      <c r="BL185" s="20" t="s">
        <v>136</v>
      </c>
      <c r="BM185" s="214" t="s">
        <v>263</v>
      </c>
    </row>
    <row r="186" s="2" customFormat="1">
      <c r="A186" s="41"/>
      <c r="B186" s="42"/>
      <c r="C186" s="43"/>
      <c r="D186" s="216" t="s">
        <v>139</v>
      </c>
      <c r="E186" s="43"/>
      <c r="F186" s="217" t="s">
        <v>264</v>
      </c>
      <c r="G186" s="43"/>
      <c r="H186" s="43"/>
      <c r="I186" s="218"/>
      <c r="J186" s="43"/>
      <c r="K186" s="43"/>
      <c r="L186" s="47"/>
      <c r="M186" s="219"/>
      <c r="N186" s="220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139</v>
      </c>
      <c r="AU186" s="20" t="s">
        <v>137</v>
      </c>
    </row>
    <row r="187" s="2" customFormat="1">
      <c r="A187" s="41"/>
      <c r="B187" s="42"/>
      <c r="C187" s="43"/>
      <c r="D187" s="221" t="s">
        <v>141</v>
      </c>
      <c r="E187" s="43"/>
      <c r="F187" s="222" t="s">
        <v>265</v>
      </c>
      <c r="G187" s="43"/>
      <c r="H187" s="43"/>
      <c r="I187" s="218"/>
      <c r="J187" s="43"/>
      <c r="K187" s="43"/>
      <c r="L187" s="47"/>
      <c r="M187" s="219"/>
      <c r="N187" s="220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141</v>
      </c>
      <c r="AU187" s="20" t="s">
        <v>137</v>
      </c>
    </row>
    <row r="188" s="2" customFormat="1">
      <c r="A188" s="41"/>
      <c r="B188" s="42"/>
      <c r="C188" s="43"/>
      <c r="D188" s="216" t="s">
        <v>266</v>
      </c>
      <c r="E188" s="43"/>
      <c r="F188" s="276" t="s">
        <v>267</v>
      </c>
      <c r="G188" s="43"/>
      <c r="H188" s="43"/>
      <c r="I188" s="218"/>
      <c r="J188" s="43"/>
      <c r="K188" s="43"/>
      <c r="L188" s="47"/>
      <c r="M188" s="219"/>
      <c r="N188" s="220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266</v>
      </c>
      <c r="AU188" s="20" t="s">
        <v>137</v>
      </c>
    </row>
    <row r="189" s="13" customFormat="1">
      <c r="A189" s="13"/>
      <c r="B189" s="223"/>
      <c r="C189" s="224"/>
      <c r="D189" s="216" t="s">
        <v>143</v>
      </c>
      <c r="E189" s="225" t="s">
        <v>19</v>
      </c>
      <c r="F189" s="226" t="s">
        <v>268</v>
      </c>
      <c r="G189" s="224"/>
      <c r="H189" s="227">
        <v>15</v>
      </c>
      <c r="I189" s="228"/>
      <c r="J189" s="224"/>
      <c r="K189" s="224"/>
      <c r="L189" s="229"/>
      <c r="M189" s="230"/>
      <c r="N189" s="231"/>
      <c r="O189" s="231"/>
      <c r="P189" s="231"/>
      <c r="Q189" s="231"/>
      <c r="R189" s="231"/>
      <c r="S189" s="231"/>
      <c r="T189" s="23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3" t="s">
        <v>143</v>
      </c>
      <c r="AU189" s="233" t="s">
        <v>137</v>
      </c>
      <c r="AV189" s="13" t="s">
        <v>82</v>
      </c>
      <c r="AW189" s="13" t="s">
        <v>33</v>
      </c>
      <c r="AX189" s="13" t="s">
        <v>80</v>
      </c>
      <c r="AY189" s="233" t="s">
        <v>127</v>
      </c>
    </row>
    <row r="190" s="12" customFormat="1" ht="20.88" customHeight="1">
      <c r="A190" s="12"/>
      <c r="B190" s="187"/>
      <c r="C190" s="188"/>
      <c r="D190" s="189" t="s">
        <v>71</v>
      </c>
      <c r="E190" s="201" t="s">
        <v>216</v>
      </c>
      <c r="F190" s="201" t="s">
        <v>269</v>
      </c>
      <c r="G190" s="188"/>
      <c r="H190" s="188"/>
      <c r="I190" s="191"/>
      <c r="J190" s="202">
        <f>BK190</f>
        <v>0</v>
      </c>
      <c r="K190" s="188"/>
      <c r="L190" s="193"/>
      <c r="M190" s="194"/>
      <c r="N190" s="195"/>
      <c r="O190" s="195"/>
      <c r="P190" s="196">
        <f>SUM(P191:P346)</f>
        <v>0</v>
      </c>
      <c r="Q190" s="195"/>
      <c r="R190" s="196">
        <f>SUM(R191:R346)</f>
        <v>1.2733346499999998</v>
      </c>
      <c r="S190" s="195"/>
      <c r="T190" s="197">
        <f>SUM(T191:T346)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98" t="s">
        <v>80</v>
      </c>
      <c r="AT190" s="199" t="s">
        <v>71</v>
      </c>
      <c r="AU190" s="199" t="s">
        <v>82</v>
      </c>
      <c r="AY190" s="198" t="s">
        <v>127</v>
      </c>
      <c r="BK190" s="200">
        <f>SUM(BK191:BK346)</f>
        <v>0</v>
      </c>
    </row>
    <row r="191" s="2" customFormat="1" ht="24.15" customHeight="1">
      <c r="A191" s="41"/>
      <c r="B191" s="42"/>
      <c r="C191" s="203" t="s">
        <v>270</v>
      </c>
      <c r="D191" s="203" t="s">
        <v>131</v>
      </c>
      <c r="E191" s="204" t="s">
        <v>271</v>
      </c>
      <c r="F191" s="205" t="s">
        <v>272</v>
      </c>
      <c r="G191" s="206" t="s">
        <v>134</v>
      </c>
      <c r="H191" s="207">
        <v>402</v>
      </c>
      <c r="I191" s="208"/>
      <c r="J191" s="209">
        <f>ROUND(I191*H191,2)</f>
        <v>0</v>
      </c>
      <c r="K191" s="205" t="s">
        <v>135</v>
      </c>
      <c r="L191" s="47"/>
      <c r="M191" s="210" t="s">
        <v>19</v>
      </c>
      <c r="N191" s="211" t="s">
        <v>43</v>
      </c>
      <c r="O191" s="87"/>
      <c r="P191" s="212">
        <f>O191*H191</f>
        <v>0</v>
      </c>
      <c r="Q191" s="212">
        <v>0.00010000000000000001</v>
      </c>
      <c r="R191" s="212">
        <f>Q191*H191</f>
        <v>0.0402</v>
      </c>
      <c r="S191" s="212">
        <v>0</v>
      </c>
      <c r="T191" s="213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14" t="s">
        <v>136</v>
      </c>
      <c r="AT191" s="214" t="s">
        <v>131</v>
      </c>
      <c r="AU191" s="214" t="s">
        <v>137</v>
      </c>
      <c r="AY191" s="20" t="s">
        <v>127</v>
      </c>
      <c r="BE191" s="215">
        <f>IF(N191="základní",J191,0)</f>
        <v>0</v>
      </c>
      <c r="BF191" s="215">
        <f>IF(N191="snížená",J191,0)</f>
        <v>0</v>
      </c>
      <c r="BG191" s="215">
        <f>IF(N191="zákl. přenesená",J191,0)</f>
        <v>0</v>
      </c>
      <c r="BH191" s="215">
        <f>IF(N191="sníž. přenesená",J191,0)</f>
        <v>0</v>
      </c>
      <c r="BI191" s="215">
        <f>IF(N191="nulová",J191,0)</f>
        <v>0</v>
      </c>
      <c r="BJ191" s="20" t="s">
        <v>80</v>
      </c>
      <c r="BK191" s="215">
        <f>ROUND(I191*H191,2)</f>
        <v>0</v>
      </c>
      <c r="BL191" s="20" t="s">
        <v>136</v>
      </c>
      <c r="BM191" s="214" t="s">
        <v>273</v>
      </c>
    </row>
    <row r="192" s="2" customFormat="1">
      <c r="A192" s="41"/>
      <c r="B192" s="42"/>
      <c r="C192" s="43"/>
      <c r="D192" s="216" t="s">
        <v>139</v>
      </c>
      <c r="E192" s="43"/>
      <c r="F192" s="217" t="s">
        <v>274</v>
      </c>
      <c r="G192" s="43"/>
      <c r="H192" s="43"/>
      <c r="I192" s="218"/>
      <c r="J192" s="43"/>
      <c r="K192" s="43"/>
      <c r="L192" s="47"/>
      <c r="M192" s="219"/>
      <c r="N192" s="220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139</v>
      </c>
      <c r="AU192" s="20" t="s">
        <v>137</v>
      </c>
    </row>
    <row r="193" s="2" customFormat="1">
      <c r="A193" s="41"/>
      <c r="B193" s="42"/>
      <c r="C193" s="43"/>
      <c r="D193" s="221" t="s">
        <v>141</v>
      </c>
      <c r="E193" s="43"/>
      <c r="F193" s="222" t="s">
        <v>275</v>
      </c>
      <c r="G193" s="43"/>
      <c r="H193" s="43"/>
      <c r="I193" s="218"/>
      <c r="J193" s="43"/>
      <c r="K193" s="43"/>
      <c r="L193" s="47"/>
      <c r="M193" s="219"/>
      <c r="N193" s="220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141</v>
      </c>
      <c r="AU193" s="20" t="s">
        <v>137</v>
      </c>
    </row>
    <row r="194" s="15" customFormat="1">
      <c r="A194" s="15"/>
      <c r="B194" s="245"/>
      <c r="C194" s="246"/>
      <c r="D194" s="216" t="s">
        <v>143</v>
      </c>
      <c r="E194" s="247" t="s">
        <v>19</v>
      </c>
      <c r="F194" s="248" t="s">
        <v>276</v>
      </c>
      <c r="G194" s="246"/>
      <c r="H194" s="247" t="s">
        <v>19</v>
      </c>
      <c r="I194" s="249"/>
      <c r="J194" s="246"/>
      <c r="K194" s="246"/>
      <c r="L194" s="250"/>
      <c r="M194" s="251"/>
      <c r="N194" s="252"/>
      <c r="O194" s="252"/>
      <c r="P194" s="252"/>
      <c r="Q194" s="252"/>
      <c r="R194" s="252"/>
      <c r="S194" s="252"/>
      <c r="T194" s="253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54" t="s">
        <v>143</v>
      </c>
      <c r="AU194" s="254" t="s">
        <v>137</v>
      </c>
      <c r="AV194" s="15" t="s">
        <v>80</v>
      </c>
      <c r="AW194" s="15" t="s">
        <v>33</v>
      </c>
      <c r="AX194" s="15" t="s">
        <v>72</v>
      </c>
      <c r="AY194" s="254" t="s">
        <v>127</v>
      </c>
    </row>
    <row r="195" s="13" customFormat="1">
      <c r="A195" s="13"/>
      <c r="B195" s="223"/>
      <c r="C195" s="224"/>
      <c r="D195" s="216" t="s">
        <v>143</v>
      </c>
      <c r="E195" s="225" t="s">
        <v>19</v>
      </c>
      <c r="F195" s="226" t="s">
        <v>277</v>
      </c>
      <c r="G195" s="224"/>
      <c r="H195" s="227">
        <v>402</v>
      </c>
      <c r="I195" s="228"/>
      <c r="J195" s="224"/>
      <c r="K195" s="224"/>
      <c r="L195" s="229"/>
      <c r="M195" s="230"/>
      <c r="N195" s="231"/>
      <c r="O195" s="231"/>
      <c r="P195" s="231"/>
      <c r="Q195" s="231"/>
      <c r="R195" s="231"/>
      <c r="S195" s="231"/>
      <c r="T195" s="23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3" t="s">
        <v>143</v>
      </c>
      <c r="AU195" s="233" t="s">
        <v>137</v>
      </c>
      <c r="AV195" s="13" t="s">
        <v>82</v>
      </c>
      <c r="AW195" s="13" t="s">
        <v>33</v>
      </c>
      <c r="AX195" s="13" t="s">
        <v>80</v>
      </c>
      <c r="AY195" s="233" t="s">
        <v>127</v>
      </c>
    </row>
    <row r="196" s="2" customFormat="1" ht="24.15" customHeight="1">
      <c r="A196" s="41"/>
      <c r="B196" s="42"/>
      <c r="C196" s="266" t="s">
        <v>7</v>
      </c>
      <c r="D196" s="266" t="s">
        <v>255</v>
      </c>
      <c r="E196" s="267" t="s">
        <v>278</v>
      </c>
      <c r="F196" s="268" t="s">
        <v>279</v>
      </c>
      <c r="G196" s="269" t="s">
        <v>134</v>
      </c>
      <c r="H196" s="270">
        <v>476.16899999999998</v>
      </c>
      <c r="I196" s="271"/>
      <c r="J196" s="272">
        <f>ROUND(I196*H196,2)</f>
        <v>0</v>
      </c>
      <c r="K196" s="268" t="s">
        <v>135</v>
      </c>
      <c r="L196" s="273"/>
      <c r="M196" s="274" t="s">
        <v>19</v>
      </c>
      <c r="N196" s="275" t="s">
        <v>43</v>
      </c>
      <c r="O196" s="87"/>
      <c r="P196" s="212">
        <f>O196*H196</f>
        <v>0</v>
      </c>
      <c r="Q196" s="212">
        <v>0.00029999999999999997</v>
      </c>
      <c r="R196" s="212">
        <f>Q196*H196</f>
        <v>0.14285069999999997</v>
      </c>
      <c r="S196" s="212">
        <v>0</v>
      </c>
      <c r="T196" s="213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14" t="s">
        <v>181</v>
      </c>
      <c r="AT196" s="214" t="s">
        <v>255</v>
      </c>
      <c r="AU196" s="214" t="s">
        <v>137</v>
      </c>
      <c r="AY196" s="20" t="s">
        <v>127</v>
      </c>
      <c r="BE196" s="215">
        <f>IF(N196="základní",J196,0)</f>
        <v>0</v>
      </c>
      <c r="BF196" s="215">
        <f>IF(N196="snížená",J196,0)</f>
        <v>0</v>
      </c>
      <c r="BG196" s="215">
        <f>IF(N196="zákl. přenesená",J196,0)</f>
        <v>0</v>
      </c>
      <c r="BH196" s="215">
        <f>IF(N196="sníž. přenesená",J196,0)</f>
        <v>0</v>
      </c>
      <c r="BI196" s="215">
        <f>IF(N196="nulová",J196,0)</f>
        <v>0</v>
      </c>
      <c r="BJ196" s="20" t="s">
        <v>80</v>
      </c>
      <c r="BK196" s="215">
        <f>ROUND(I196*H196,2)</f>
        <v>0</v>
      </c>
      <c r="BL196" s="20" t="s">
        <v>136</v>
      </c>
      <c r="BM196" s="214" t="s">
        <v>280</v>
      </c>
    </row>
    <row r="197" s="2" customFormat="1">
      <c r="A197" s="41"/>
      <c r="B197" s="42"/>
      <c r="C197" s="43"/>
      <c r="D197" s="216" t="s">
        <v>139</v>
      </c>
      <c r="E197" s="43"/>
      <c r="F197" s="217" t="s">
        <v>279</v>
      </c>
      <c r="G197" s="43"/>
      <c r="H197" s="43"/>
      <c r="I197" s="218"/>
      <c r="J197" s="43"/>
      <c r="K197" s="43"/>
      <c r="L197" s="47"/>
      <c r="M197" s="219"/>
      <c r="N197" s="220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139</v>
      </c>
      <c r="AU197" s="20" t="s">
        <v>137</v>
      </c>
    </row>
    <row r="198" s="13" customFormat="1">
      <c r="A198" s="13"/>
      <c r="B198" s="223"/>
      <c r="C198" s="224"/>
      <c r="D198" s="216" t="s">
        <v>143</v>
      </c>
      <c r="E198" s="224"/>
      <c r="F198" s="226" t="s">
        <v>281</v>
      </c>
      <c r="G198" s="224"/>
      <c r="H198" s="227">
        <v>476.16899999999998</v>
      </c>
      <c r="I198" s="228"/>
      <c r="J198" s="224"/>
      <c r="K198" s="224"/>
      <c r="L198" s="229"/>
      <c r="M198" s="230"/>
      <c r="N198" s="231"/>
      <c r="O198" s="231"/>
      <c r="P198" s="231"/>
      <c r="Q198" s="231"/>
      <c r="R198" s="231"/>
      <c r="S198" s="231"/>
      <c r="T198" s="23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3" t="s">
        <v>143</v>
      </c>
      <c r="AU198" s="233" t="s">
        <v>137</v>
      </c>
      <c r="AV198" s="13" t="s">
        <v>82</v>
      </c>
      <c r="AW198" s="13" t="s">
        <v>4</v>
      </c>
      <c r="AX198" s="13" t="s">
        <v>80</v>
      </c>
      <c r="AY198" s="233" t="s">
        <v>127</v>
      </c>
    </row>
    <row r="199" s="2" customFormat="1" ht="24.15" customHeight="1">
      <c r="A199" s="41"/>
      <c r="B199" s="42"/>
      <c r="C199" s="203" t="s">
        <v>282</v>
      </c>
      <c r="D199" s="203" t="s">
        <v>131</v>
      </c>
      <c r="E199" s="204" t="s">
        <v>283</v>
      </c>
      <c r="F199" s="205" t="s">
        <v>284</v>
      </c>
      <c r="G199" s="206" t="s">
        <v>134</v>
      </c>
      <c r="H199" s="207">
        <v>236.90799999999999</v>
      </c>
      <c r="I199" s="208"/>
      <c r="J199" s="209">
        <f>ROUND(I199*H199,2)</f>
        <v>0</v>
      </c>
      <c r="K199" s="205" t="s">
        <v>135</v>
      </c>
      <c r="L199" s="47"/>
      <c r="M199" s="210" t="s">
        <v>19</v>
      </c>
      <c r="N199" s="211" t="s">
        <v>43</v>
      </c>
      <c r="O199" s="87"/>
      <c r="P199" s="212">
        <f>O199*H199</f>
        <v>0</v>
      </c>
      <c r="Q199" s="212">
        <v>0</v>
      </c>
      <c r="R199" s="212">
        <f>Q199*H199</f>
        <v>0</v>
      </c>
      <c r="S199" s="212">
        <v>0</v>
      </c>
      <c r="T199" s="213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14" t="s">
        <v>136</v>
      </c>
      <c r="AT199" s="214" t="s">
        <v>131</v>
      </c>
      <c r="AU199" s="214" t="s">
        <v>137</v>
      </c>
      <c r="AY199" s="20" t="s">
        <v>127</v>
      </c>
      <c r="BE199" s="215">
        <f>IF(N199="základní",J199,0)</f>
        <v>0</v>
      </c>
      <c r="BF199" s="215">
        <f>IF(N199="snížená",J199,0)</f>
        <v>0</v>
      </c>
      <c r="BG199" s="215">
        <f>IF(N199="zákl. přenesená",J199,0)</f>
        <v>0</v>
      </c>
      <c r="BH199" s="215">
        <f>IF(N199="sníž. přenesená",J199,0)</f>
        <v>0</v>
      </c>
      <c r="BI199" s="215">
        <f>IF(N199="nulová",J199,0)</f>
        <v>0</v>
      </c>
      <c r="BJ199" s="20" t="s">
        <v>80</v>
      </c>
      <c r="BK199" s="215">
        <f>ROUND(I199*H199,2)</f>
        <v>0</v>
      </c>
      <c r="BL199" s="20" t="s">
        <v>136</v>
      </c>
      <c r="BM199" s="214" t="s">
        <v>285</v>
      </c>
    </row>
    <row r="200" s="2" customFormat="1">
      <c r="A200" s="41"/>
      <c r="B200" s="42"/>
      <c r="C200" s="43"/>
      <c r="D200" s="216" t="s">
        <v>139</v>
      </c>
      <c r="E200" s="43"/>
      <c r="F200" s="217" t="s">
        <v>286</v>
      </c>
      <c r="G200" s="43"/>
      <c r="H200" s="43"/>
      <c r="I200" s="218"/>
      <c r="J200" s="43"/>
      <c r="K200" s="43"/>
      <c r="L200" s="47"/>
      <c r="M200" s="219"/>
      <c r="N200" s="220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139</v>
      </c>
      <c r="AU200" s="20" t="s">
        <v>137</v>
      </c>
    </row>
    <row r="201" s="2" customFormat="1">
      <c r="A201" s="41"/>
      <c r="B201" s="42"/>
      <c r="C201" s="43"/>
      <c r="D201" s="221" t="s">
        <v>141</v>
      </c>
      <c r="E201" s="43"/>
      <c r="F201" s="222" t="s">
        <v>287</v>
      </c>
      <c r="G201" s="43"/>
      <c r="H201" s="43"/>
      <c r="I201" s="218"/>
      <c r="J201" s="43"/>
      <c r="K201" s="43"/>
      <c r="L201" s="47"/>
      <c r="M201" s="219"/>
      <c r="N201" s="220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141</v>
      </c>
      <c r="AU201" s="20" t="s">
        <v>137</v>
      </c>
    </row>
    <row r="202" s="13" customFormat="1">
      <c r="A202" s="13"/>
      <c r="B202" s="223"/>
      <c r="C202" s="224"/>
      <c r="D202" s="216" t="s">
        <v>143</v>
      </c>
      <c r="E202" s="225" t="s">
        <v>19</v>
      </c>
      <c r="F202" s="226" t="s">
        <v>145</v>
      </c>
      <c r="G202" s="224"/>
      <c r="H202" s="227">
        <v>67.236000000000004</v>
      </c>
      <c r="I202" s="228"/>
      <c r="J202" s="224"/>
      <c r="K202" s="224"/>
      <c r="L202" s="229"/>
      <c r="M202" s="230"/>
      <c r="N202" s="231"/>
      <c r="O202" s="231"/>
      <c r="P202" s="231"/>
      <c r="Q202" s="231"/>
      <c r="R202" s="231"/>
      <c r="S202" s="231"/>
      <c r="T202" s="23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3" t="s">
        <v>143</v>
      </c>
      <c r="AU202" s="233" t="s">
        <v>137</v>
      </c>
      <c r="AV202" s="13" t="s">
        <v>82</v>
      </c>
      <c r="AW202" s="13" t="s">
        <v>33</v>
      </c>
      <c r="AX202" s="13" t="s">
        <v>72</v>
      </c>
      <c r="AY202" s="233" t="s">
        <v>127</v>
      </c>
    </row>
    <row r="203" s="13" customFormat="1">
      <c r="A203" s="13"/>
      <c r="B203" s="223"/>
      <c r="C203" s="224"/>
      <c r="D203" s="216" t="s">
        <v>143</v>
      </c>
      <c r="E203" s="225" t="s">
        <v>19</v>
      </c>
      <c r="F203" s="226" t="s">
        <v>288</v>
      </c>
      <c r="G203" s="224"/>
      <c r="H203" s="227">
        <v>169.672</v>
      </c>
      <c r="I203" s="228"/>
      <c r="J203" s="224"/>
      <c r="K203" s="224"/>
      <c r="L203" s="229"/>
      <c r="M203" s="230"/>
      <c r="N203" s="231"/>
      <c r="O203" s="231"/>
      <c r="P203" s="231"/>
      <c r="Q203" s="231"/>
      <c r="R203" s="231"/>
      <c r="S203" s="231"/>
      <c r="T203" s="23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3" t="s">
        <v>143</v>
      </c>
      <c r="AU203" s="233" t="s">
        <v>137</v>
      </c>
      <c r="AV203" s="13" t="s">
        <v>82</v>
      </c>
      <c r="AW203" s="13" t="s">
        <v>33</v>
      </c>
      <c r="AX203" s="13" t="s">
        <v>72</v>
      </c>
      <c r="AY203" s="233" t="s">
        <v>127</v>
      </c>
    </row>
    <row r="204" s="14" customFormat="1">
      <c r="A204" s="14"/>
      <c r="B204" s="234"/>
      <c r="C204" s="235"/>
      <c r="D204" s="216" t="s">
        <v>143</v>
      </c>
      <c r="E204" s="236" t="s">
        <v>19</v>
      </c>
      <c r="F204" s="237" t="s">
        <v>146</v>
      </c>
      <c r="G204" s="235"/>
      <c r="H204" s="238">
        <v>236.90799999999999</v>
      </c>
      <c r="I204" s="239"/>
      <c r="J204" s="235"/>
      <c r="K204" s="235"/>
      <c r="L204" s="240"/>
      <c r="M204" s="241"/>
      <c r="N204" s="242"/>
      <c r="O204" s="242"/>
      <c r="P204" s="242"/>
      <c r="Q204" s="242"/>
      <c r="R204" s="242"/>
      <c r="S204" s="242"/>
      <c r="T204" s="24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4" t="s">
        <v>143</v>
      </c>
      <c r="AU204" s="244" t="s">
        <v>137</v>
      </c>
      <c r="AV204" s="14" t="s">
        <v>136</v>
      </c>
      <c r="AW204" s="14" t="s">
        <v>33</v>
      </c>
      <c r="AX204" s="14" t="s">
        <v>80</v>
      </c>
      <c r="AY204" s="244" t="s">
        <v>127</v>
      </c>
    </row>
    <row r="205" s="2" customFormat="1" ht="16.5" customHeight="1">
      <c r="A205" s="41"/>
      <c r="B205" s="42"/>
      <c r="C205" s="203" t="s">
        <v>289</v>
      </c>
      <c r="D205" s="203" t="s">
        <v>131</v>
      </c>
      <c r="E205" s="204" t="s">
        <v>290</v>
      </c>
      <c r="F205" s="205" t="s">
        <v>291</v>
      </c>
      <c r="G205" s="206" t="s">
        <v>134</v>
      </c>
      <c r="H205" s="207">
        <v>98.680000000000007</v>
      </c>
      <c r="I205" s="208"/>
      <c r="J205" s="209">
        <f>ROUND(I205*H205,2)</f>
        <v>0</v>
      </c>
      <c r="K205" s="205" t="s">
        <v>135</v>
      </c>
      <c r="L205" s="47"/>
      <c r="M205" s="210" t="s">
        <v>19</v>
      </c>
      <c r="N205" s="211" t="s">
        <v>43</v>
      </c>
      <c r="O205" s="87"/>
      <c r="P205" s="212">
        <f>O205*H205</f>
        <v>0</v>
      </c>
      <c r="Q205" s="212">
        <v>0</v>
      </c>
      <c r="R205" s="212">
        <f>Q205*H205</f>
        <v>0</v>
      </c>
      <c r="S205" s="212">
        <v>0</v>
      </c>
      <c r="T205" s="213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14" t="s">
        <v>136</v>
      </c>
      <c r="AT205" s="214" t="s">
        <v>131</v>
      </c>
      <c r="AU205" s="214" t="s">
        <v>137</v>
      </c>
      <c r="AY205" s="20" t="s">
        <v>127</v>
      </c>
      <c r="BE205" s="215">
        <f>IF(N205="základní",J205,0)</f>
        <v>0</v>
      </c>
      <c r="BF205" s="215">
        <f>IF(N205="snížená",J205,0)</f>
        <v>0</v>
      </c>
      <c r="BG205" s="215">
        <f>IF(N205="zákl. přenesená",J205,0)</f>
        <v>0</v>
      </c>
      <c r="BH205" s="215">
        <f>IF(N205="sníž. přenesená",J205,0)</f>
        <v>0</v>
      </c>
      <c r="BI205" s="215">
        <f>IF(N205="nulová",J205,0)</f>
        <v>0</v>
      </c>
      <c r="BJ205" s="20" t="s">
        <v>80</v>
      </c>
      <c r="BK205" s="215">
        <f>ROUND(I205*H205,2)</f>
        <v>0</v>
      </c>
      <c r="BL205" s="20" t="s">
        <v>136</v>
      </c>
      <c r="BM205" s="214" t="s">
        <v>292</v>
      </c>
    </row>
    <row r="206" s="2" customFormat="1">
      <c r="A206" s="41"/>
      <c r="B206" s="42"/>
      <c r="C206" s="43"/>
      <c r="D206" s="216" t="s">
        <v>139</v>
      </c>
      <c r="E206" s="43"/>
      <c r="F206" s="217" t="s">
        <v>293</v>
      </c>
      <c r="G206" s="43"/>
      <c r="H206" s="43"/>
      <c r="I206" s="218"/>
      <c r="J206" s="43"/>
      <c r="K206" s="43"/>
      <c r="L206" s="47"/>
      <c r="M206" s="219"/>
      <c r="N206" s="220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139</v>
      </c>
      <c r="AU206" s="20" t="s">
        <v>137</v>
      </c>
    </row>
    <row r="207" s="2" customFormat="1">
      <c r="A207" s="41"/>
      <c r="B207" s="42"/>
      <c r="C207" s="43"/>
      <c r="D207" s="221" t="s">
        <v>141</v>
      </c>
      <c r="E207" s="43"/>
      <c r="F207" s="222" t="s">
        <v>294</v>
      </c>
      <c r="G207" s="43"/>
      <c r="H207" s="43"/>
      <c r="I207" s="218"/>
      <c r="J207" s="43"/>
      <c r="K207" s="43"/>
      <c r="L207" s="47"/>
      <c r="M207" s="219"/>
      <c r="N207" s="220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141</v>
      </c>
      <c r="AU207" s="20" t="s">
        <v>137</v>
      </c>
    </row>
    <row r="208" s="13" customFormat="1">
      <c r="A208" s="13"/>
      <c r="B208" s="223"/>
      <c r="C208" s="224"/>
      <c r="D208" s="216" t="s">
        <v>143</v>
      </c>
      <c r="E208" s="225" t="s">
        <v>19</v>
      </c>
      <c r="F208" s="226" t="s">
        <v>295</v>
      </c>
      <c r="G208" s="224"/>
      <c r="H208" s="227">
        <v>98.680000000000007</v>
      </c>
      <c r="I208" s="228"/>
      <c r="J208" s="224"/>
      <c r="K208" s="224"/>
      <c r="L208" s="229"/>
      <c r="M208" s="230"/>
      <c r="N208" s="231"/>
      <c r="O208" s="231"/>
      <c r="P208" s="231"/>
      <c r="Q208" s="231"/>
      <c r="R208" s="231"/>
      <c r="S208" s="231"/>
      <c r="T208" s="23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3" t="s">
        <v>143</v>
      </c>
      <c r="AU208" s="233" t="s">
        <v>137</v>
      </c>
      <c r="AV208" s="13" t="s">
        <v>82</v>
      </c>
      <c r="AW208" s="13" t="s">
        <v>33</v>
      </c>
      <c r="AX208" s="13" t="s">
        <v>80</v>
      </c>
      <c r="AY208" s="233" t="s">
        <v>127</v>
      </c>
    </row>
    <row r="209" s="2" customFormat="1" ht="33" customHeight="1">
      <c r="A209" s="41"/>
      <c r="B209" s="42"/>
      <c r="C209" s="203" t="s">
        <v>296</v>
      </c>
      <c r="D209" s="203" t="s">
        <v>131</v>
      </c>
      <c r="E209" s="204" t="s">
        <v>189</v>
      </c>
      <c r="F209" s="205" t="s">
        <v>190</v>
      </c>
      <c r="G209" s="206" t="s">
        <v>191</v>
      </c>
      <c r="H209" s="207">
        <v>4.0350000000000001</v>
      </c>
      <c r="I209" s="208"/>
      <c r="J209" s="209">
        <f>ROUND(I209*H209,2)</f>
        <v>0</v>
      </c>
      <c r="K209" s="205" t="s">
        <v>135</v>
      </c>
      <c r="L209" s="47"/>
      <c r="M209" s="210" t="s">
        <v>19</v>
      </c>
      <c r="N209" s="211" t="s">
        <v>43</v>
      </c>
      <c r="O209" s="87"/>
      <c r="P209" s="212">
        <f>O209*H209</f>
        <v>0</v>
      </c>
      <c r="Q209" s="212">
        <v>0</v>
      </c>
      <c r="R209" s="212">
        <f>Q209*H209</f>
        <v>0</v>
      </c>
      <c r="S209" s="212">
        <v>0</v>
      </c>
      <c r="T209" s="213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14" t="s">
        <v>136</v>
      </c>
      <c r="AT209" s="214" t="s">
        <v>131</v>
      </c>
      <c r="AU209" s="214" t="s">
        <v>137</v>
      </c>
      <c r="AY209" s="20" t="s">
        <v>127</v>
      </c>
      <c r="BE209" s="215">
        <f>IF(N209="základní",J209,0)</f>
        <v>0</v>
      </c>
      <c r="BF209" s="215">
        <f>IF(N209="snížená",J209,0)</f>
        <v>0</v>
      </c>
      <c r="BG209" s="215">
        <f>IF(N209="zákl. přenesená",J209,0)</f>
        <v>0</v>
      </c>
      <c r="BH209" s="215">
        <f>IF(N209="sníž. přenesená",J209,0)</f>
        <v>0</v>
      </c>
      <c r="BI209" s="215">
        <f>IF(N209="nulová",J209,0)</f>
        <v>0</v>
      </c>
      <c r="BJ209" s="20" t="s">
        <v>80</v>
      </c>
      <c r="BK209" s="215">
        <f>ROUND(I209*H209,2)</f>
        <v>0</v>
      </c>
      <c r="BL209" s="20" t="s">
        <v>136</v>
      </c>
      <c r="BM209" s="214" t="s">
        <v>297</v>
      </c>
    </row>
    <row r="210" s="2" customFormat="1">
      <c r="A210" s="41"/>
      <c r="B210" s="42"/>
      <c r="C210" s="43"/>
      <c r="D210" s="216" t="s">
        <v>139</v>
      </c>
      <c r="E210" s="43"/>
      <c r="F210" s="217" t="s">
        <v>193</v>
      </c>
      <c r="G210" s="43"/>
      <c r="H210" s="43"/>
      <c r="I210" s="218"/>
      <c r="J210" s="43"/>
      <c r="K210" s="43"/>
      <c r="L210" s="47"/>
      <c r="M210" s="219"/>
      <c r="N210" s="220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20" t="s">
        <v>139</v>
      </c>
      <c r="AU210" s="20" t="s">
        <v>137</v>
      </c>
    </row>
    <row r="211" s="2" customFormat="1">
      <c r="A211" s="41"/>
      <c r="B211" s="42"/>
      <c r="C211" s="43"/>
      <c r="D211" s="221" t="s">
        <v>141</v>
      </c>
      <c r="E211" s="43"/>
      <c r="F211" s="222" t="s">
        <v>194</v>
      </c>
      <c r="G211" s="43"/>
      <c r="H211" s="43"/>
      <c r="I211" s="218"/>
      <c r="J211" s="43"/>
      <c r="K211" s="43"/>
      <c r="L211" s="47"/>
      <c r="M211" s="219"/>
      <c r="N211" s="220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141</v>
      </c>
      <c r="AU211" s="20" t="s">
        <v>137</v>
      </c>
    </row>
    <row r="212" s="13" customFormat="1">
      <c r="A212" s="13"/>
      <c r="B212" s="223"/>
      <c r="C212" s="224"/>
      <c r="D212" s="216" t="s">
        <v>143</v>
      </c>
      <c r="E212" s="225" t="s">
        <v>19</v>
      </c>
      <c r="F212" s="226" t="s">
        <v>298</v>
      </c>
      <c r="G212" s="224"/>
      <c r="H212" s="227">
        <v>4.0350000000000001</v>
      </c>
      <c r="I212" s="228"/>
      <c r="J212" s="224"/>
      <c r="K212" s="224"/>
      <c r="L212" s="229"/>
      <c r="M212" s="230"/>
      <c r="N212" s="231"/>
      <c r="O212" s="231"/>
      <c r="P212" s="231"/>
      <c r="Q212" s="231"/>
      <c r="R212" s="231"/>
      <c r="S212" s="231"/>
      <c r="T212" s="23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3" t="s">
        <v>143</v>
      </c>
      <c r="AU212" s="233" t="s">
        <v>137</v>
      </c>
      <c r="AV212" s="13" t="s">
        <v>82</v>
      </c>
      <c r="AW212" s="13" t="s">
        <v>33</v>
      </c>
      <c r="AX212" s="13" t="s">
        <v>80</v>
      </c>
      <c r="AY212" s="233" t="s">
        <v>127</v>
      </c>
    </row>
    <row r="213" s="2" customFormat="1" ht="33" customHeight="1">
      <c r="A213" s="41"/>
      <c r="B213" s="42"/>
      <c r="C213" s="203" t="s">
        <v>299</v>
      </c>
      <c r="D213" s="203" t="s">
        <v>131</v>
      </c>
      <c r="E213" s="204" t="s">
        <v>300</v>
      </c>
      <c r="F213" s="205" t="s">
        <v>301</v>
      </c>
      <c r="G213" s="206" t="s">
        <v>191</v>
      </c>
      <c r="H213" s="207">
        <v>1.0389999999999999</v>
      </c>
      <c r="I213" s="208"/>
      <c r="J213" s="209">
        <f>ROUND(I213*H213,2)</f>
        <v>0</v>
      </c>
      <c r="K213" s="205" t="s">
        <v>135</v>
      </c>
      <c r="L213" s="47"/>
      <c r="M213" s="210" t="s">
        <v>19</v>
      </c>
      <c r="N213" s="211" t="s">
        <v>43</v>
      </c>
      <c r="O213" s="87"/>
      <c r="P213" s="212">
        <f>O213*H213</f>
        <v>0</v>
      </c>
      <c r="Q213" s="212">
        <v>0</v>
      </c>
      <c r="R213" s="212">
        <f>Q213*H213</f>
        <v>0</v>
      </c>
      <c r="S213" s="212">
        <v>0</v>
      </c>
      <c r="T213" s="213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14" t="s">
        <v>136</v>
      </c>
      <c r="AT213" s="214" t="s">
        <v>131</v>
      </c>
      <c r="AU213" s="214" t="s">
        <v>137</v>
      </c>
      <c r="AY213" s="20" t="s">
        <v>127</v>
      </c>
      <c r="BE213" s="215">
        <f>IF(N213="základní",J213,0)</f>
        <v>0</v>
      </c>
      <c r="BF213" s="215">
        <f>IF(N213="snížená",J213,0)</f>
        <v>0</v>
      </c>
      <c r="BG213" s="215">
        <f>IF(N213="zákl. přenesená",J213,0)</f>
        <v>0</v>
      </c>
      <c r="BH213" s="215">
        <f>IF(N213="sníž. přenesená",J213,0)</f>
        <v>0</v>
      </c>
      <c r="BI213" s="215">
        <f>IF(N213="nulová",J213,0)</f>
        <v>0</v>
      </c>
      <c r="BJ213" s="20" t="s">
        <v>80</v>
      </c>
      <c r="BK213" s="215">
        <f>ROUND(I213*H213,2)</f>
        <v>0</v>
      </c>
      <c r="BL213" s="20" t="s">
        <v>136</v>
      </c>
      <c r="BM213" s="214" t="s">
        <v>302</v>
      </c>
    </row>
    <row r="214" s="2" customFormat="1">
      <c r="A214" s="41"/>
      <c r="B214" s="42"/>
      <c r="C214" s="43"/>
      <c r="D214" s="216" t="s">
        <v>139</v>
      </c>
      <c r="E214" s="43"/>
      <c r="F214" s="217" t="s">
        <v>303</v>
      </c>
      <c r="G214" s="43"/>
      <c r="H214" s="43"/>
      <c r="I214" s="218"/>
      <c r="J214" s="43"/>
      <c r="K214" s="43"/>
      <c r="L214" s="47"/>
      <c r="M214" s="219"/>
      <c r="N214" s="220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139</v>
      </c>
      <c r="AU214" s="20" t="s">
        <v>137</v>
      </c>
    </row>
    <row r="215" s="2" customFormat="1">
      <c r="A215" s="41"/>
      <c r="B215" s="42"/>
      <c r="C215" s="43"/>
      <c r="D215" s="221" t="s">
        <v>141</v>
      </c>
      <c r="E215" s="43"/>
      <c r="F215" s="222" t="s">
        <v>304</v>
      </c>
      <c r="G215" s="43"/>
      <c r="H215" s="43"/>
      <c r="I215" s="218"/>
      <c r="J215" s="43"/>
      <c r="K215" s="43"/>
      <c r="L215" s="47"/>
      <c r="M215" s="219"/>
      <c r="N215" s="220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141</v>
      </c>
      <c r="AU215" s="20" t="s">
        <v>137</v>
      </c>
    </row>
    <row r="216" s="15" customFormat="1">
      <c r="A216" s="15"/>
      <c r="B216" s="245"/>
      <c r="C216" s="246"/>
      <c r="D216" s="216" t="s">
        <v>143</v>
      </c>
      <c r="E216" s="247" t="s">
        <v>19</v>
      </c>
      <c r="F216" s="248" t="s">
        <v>305</v>
      </c>
      <c r="G216" s="246"/>
      <c r="H216" s="247" t="s">
        <v>19</v>
      </c>
      <c r="I216" s="249"/>
      <c r="J216" s="246"/>
      <c r="K216" s="246"/>
      <c r="L216" s="250"/>
      <c r="M216" s="251"/>
      <c r="N216" s="252"/>
      <c r="O216" s="252"/>
      <c r="P216" s="252"/>
      <c r="Q216" s="252"/>
      <c r="R216" s="252"/>
      <c r="S216" s="252"/>
      <c r="T216" s="253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54" t="s">
        <v>143</v>
      </c>
      <c r="AU216" s="254" t="s">
        <v>137</v>
      </c>
      <c r="AV216" s="15" t="s">
        <v>80</v>
      </c>
      <c r="AW216" s="15" t="s">
        <v>33</v>
      </c>
      <c r="AX216" s="15" t="s">
        <v>72</v>
      </c>
      <c r="AY216" s="254" t="s">
        <v>127</v>
      </c>
    </row>
    <row r="217" s="13" customFormat="1">
      <c r="A217" s="13"/>
      <c r="B217" s="223"/>
      <c r="C217" s="224"/>
      <c r="D217" s="216" t="s">
        <v>143</v>
      </c>
      <c r="E217" s="225" t="s">
        <v>19</v>
      </c>
      <c r="F217" s="226" t="s">
        <v>306</v>
      </c>
      <c r="G217" s="224"/>
      <c r="H217" s="227">
        <v>0.057000000000000002</v>
      </c>
      <c r="I217" s="228"/>
      <c r="J217" s="224"/>
      <c r="K217" s="224"/>
      <c r="L217" s="229"/>
      <c r="M217" s="230"/>
      <c r="N217" s="231"/>
      <c r="O217" s="231"/>
      <c r="P217" s="231"/>
      <c r="Q217" s="231"/>
      <c r="R217" s="231"/>
      <c r="S217" s="231"/>
      <c r="T217" s="23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3" t="s">
        <v>143</v>
      </c>
      <c r="AU217" s="233" t="s">
        <v>137</v>
      </c>
      <c r="AV217" s="13" t="s">
        <v>82</v>
      </c>
      <c r="AW217" s="13" t="s">
        <v>33</v>
      </c>
      <c r="AX217" s="13" t="s">
        <v>72</v>
      </c>
      <c r="AY217" s="233" t="s">
        <v>127</v>
      </c>
    </row>
    <row r="218" s="13" customFormat="1">
      <c r="A218" s="13"/>
      <c r="B218" s="223"/>
      <c r="C218" s="224"/>
      <c r="D218" s="216" t="s">
        <v>143</v>
      </c>
      <c r="E218" s="225" t="s">
        <v>19</v>
      </c>
      <c r="F218" s="226" t="s">
        <v>307</v>
      </c>
      <c r="G218" s="224"/>
      <c r="H218" s="227">
        <v>0.044999999999999998</v>
      </c>
      <c r="I218" s="228"/>
      <c r="J218" s="224"/>
      <c r="K218" s="224"/>
      <c r="L218" s="229"/>
      <c r="M218" s="230"/>
      <c r="N218" s="231"/>
      <c r="O218" s="231"/>
      <c r="P218" s="231"/>
      <c r="Q218" s="231"/>
      <c r="R218" s="231"/>
      <c r="S218" s="231"/>
      <c r="T218" s="23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3" t="s">
        <v>143</v>
      </c>
      <c r="AU218" s="233" t="s">
        <v>137</v>
      </c>
      <c r="AV218" s="13" t="s">
        <v>82</v>
      </c>
      <c r="AW218" s="13" t="s">
        <v>33</v>
      </c>
      <c r="AX218" s="13" t="s">
        <v>72</v>
      </c>
      <c r="AY218" s="233" t="s">
        <v>127</v>
      </c>
    </row>
    <row r="219" s="13" customFormat="1">
      <c r="A219" s="13"/>
      <c r="B219" s="223"/>
      <c r="C219" s="224"/>
      <c r="D219" s="216" t="s">
        <v>143</v>
      </c>
      <c r="E219" s="225" t="s">
        <v>19</v>
      </c>
      <c r="F219" s="226" t="s">
        <v>308</v>
      </c>
      <c r="G219" s="224"/>
      <c r="H219" s="227">
        <v>0.93700000000000006</v>
      </c>
      <c r="I219" s="228"/>
      <c r="J219" s="224"/>
      <c r="K219" s="224"/>
      <c r="L219" s="229"/>
      <c r="M219" s="230"/>
      <c r="N219" s="231"/>
      <c r="O219" s="231"/>
      <c r="P219" s="231"/>
      <c r="Q219" s="231"/>
      <c r="R219" s="231"/>
      <c r="S219" s="231"/>
      <c r="T219" s="23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3" t="s">
        <v>143</v>
      </c>
      <c r="AU219" s="233" t="s">
        <v>137</v>
      </c>
      <c r="AV219" s="13" t="s">
        <v>82</v>
      </c>
      <c r="AW219" s="13" t="s">
        <v>33</v>
      </c>
      <c r="AX219" s="13" t="s">
        <v>72</v>
      </c>
      <c r="AY219" s="233" t="s">
        <v>127</v>
      </c>
    </row>
    <row r="220" s="14" customFormat="1">
      <c r="A220" s="14"/>
      <c r="B220" s="234"/>
      <c r="C220" s="235"/>
      <c r="D220" s="216" t="s">
        <v>143</v>
      </c>
      <c r="E220" s="236" t="s">
        <v>19</v>
      </c>
      <c r="F220" s="237" t="s">
        <v>146</v>
      </c>
      <c r="G220" s="235"/>
      <c r="H220" s="238">
        <v>1.0389999999999999</v>
      </c>
      <c r="I220" s="239"/>
      <c r="J220" s="235"/>
      <c r="K220" s="235"/>
      <c r="L220" s="240"/>
      <c r="M220" s="241"/>
      <c r="N220" s="242"/>
      <c r="O220" s="242"/>
      <c r="P220" s="242"/>
      <c r="Q220" s="242"/>
      <c r="R220" s="242"/>
      <c r="S220" s="242"/>
      <c r="T220" s="24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4" t="s">
        <v>143</v>
      </c>
      <c r="AU220" s="244" t="s">
        <v>137</v>
      </c>
      <c r="AV220" s="14" t="s">
        <v>136</v>
      </c>
      <c r="AW220" s="14" t="s">
        <v>33</v>
      </c>
      <c r="AX220" s="14" t="s">
        <v>80</v>
      </c>
      <c r="AY220" s="244" t="s">
        <v>127</v>
      </c>
    </row>
    <row r="221" s="2" customFormat="1" ht="33" customHeight="1">
      <c r="A221" s="41"/>
      <c r="B221" s="42"/>
      <c r="C221" s="203" t="s">
        <v>309</v>
      </c>
      <c r="D221" s="203" t="s">
        <v>131</v>
      </c>
      <c r="E221" s="204" t="s">
        <v>310</v>
      </c>
      <c r="F221" s="205" t="s">
        <v>311</v>
      </c>
      <c r="G221" s="206" t="s">
        <v>191</v>
      </c>
      <c r="H221" s="207">
        <v>359.34100000000001</v>
      </c>
      <c r="I221" s="208"/>
      <c r="J221" s="209">
        <f>ROUND(I221*H221,2)</f>
        <v>0</v>
      </c>
      <c r="K221" s="205" t="s">
        <v>135</v>
      </c>
      <c r="L221" s="47"/>
      <c r="M221" s="210" t="s">
        <v>19</v>
      </c>
      <c r="N221" s="211" t="s">
        <v>43</v>
      </c>
      <c r="O221" s="87"/>
      <c r="P221" s="212">
        <f>O221*H221</f>
        <v>0</v>
      </c>
      <c r="Q221" s="212">
        <v>0</v>
      </c>
      <c r="R221" s="212">
        <f>Q221*H221</f>
        <v>0</v>
      </c>
      <c r="S221" s="212">
        <v>0</v>
      </c>
      <c r="T221" s="213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14" t="s">
        <v>136</v>
      </c>
      <c r="AT221" s="214" t="s">
        <v>131</v>
      </c>
      <c r="AU221" s="214" t="s">
        <v>137</v>
      </c>
      <c r="AY221" s="20" t="s">
        <v>127</v>
      </c>
      <c r="BE221" s="215">
        <f>IF(N221="základní",J221,0)</f>
        <v>0</v>
      </c>
      <c r="BF221" s="215">
        <f>IF(N221="snížená",J221,0)</f>
        <v>0</v>
      </c>
      <c r="BG221" s="215">
        <f>IF(N221="zákl. přenesená",J221,0)</f>
        <v>0</v>
      </c>
      <c r="BH221" s="215">
        <f>IF(N221="sníž. přenesená",J221,0)</f>
        <v>0</v>
      </c>
      <c r="BI221" s="215">
        <f>IF(N221="nulová",J221,0)</f>
        <v>0</v>
      </c>
      <c r="BJ221" s="20" t="s">
        <v>80</v>
      </c>
      <c r="BK221" s="215">
        <f>ROUND(I221*H221,2)</f>
        <v>0</v>
      </c>
      <c r="BL221" s="20" t="s">
        <v>136</v>
      </c>
      <c r="BM221" s="214" t="s">
        <v>312</v>
      </c>
    </row>
    <row r="222" s="2" customFormat="1">
      <c r="A222" s="41"/>
      <c r="B222" s="42"/>
      <c r="C222" s="43"/>
      <c r="D222" s="216" t="s">
        <v>139</v>
      </c>
      <c r="E222" s="43"/>
      <c r="F222" s="217" t="s">
        <v>313</v>
      </c>
      <c r="G222" s="43"/>
      <c r="H222" s="43"/>
      <c r="I222" s="218"/>
      <c r="J222" s="43"/>
      <c r="K222" s="43"/>
      <c r="L222" s="47"/>
      <c r="M222" s="219"/>
      <c r="N222" s="220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139</v>
      </c>
      <c r="AU222" s="20" t="s">
        <v>137</v>
      </c>
    </row>
    <row r="223" s="2" customFormat="1">
      <c r="A223" s="41"/>
      <c r="B223" s="42"/>
      <c r="C223" s="43"/>
      <c r="D223" s="221" t="s">
        <v>141</v>
      </c>
      <c r="E223" s="43"/>
      <c r="F223" s="222" t="s">
        <v>314</v>
      </c>
      <c r="G223" s="43"/>
      <c r="H223" s="43"/>
      <c r="I223" s="218"/>
      <c r="J223" s="43"/>
      <c r="K223" s="43"/>
      <c r="L223" s="47"/>
      <c r="M223" s="219"/>
      <c r="N223" s="220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141</v>
      </c>
      <c r="AU223" s="20" t="s">
        <v>137</v>
      </c>
    </row>
    <row r="224" s="2" customFormat="1">
      <c r="A224" s="41"/>
      <c r="B224" s="42"/>
      <c r="C224" s="43"/>
      <c r="D224" s="216" t="s">
        <v>266</v>
      </c>
      <c r="E224" s="43"/>
      <c r="F224" s="276" t="s">
        <v>315</v>
      </c>
      <c r="G224" s="43"/>
      <c r="H224" s="43"/>
      <c r="I224" s="218"/>
      <c r="J224" s="43"/>
      <c r="K224" s="43"/>
      <c r="L224" s="47"/>
      <c r="M224" s="219"/>
      <c r="N224" s="220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266</v>
      </c>
      <c r="AU224" s="20" t="s">
        <v>137</v>
      </c>
    </row>
    <row r="225" s="13" customFormat="1">
      <c r="A225" s="13"/>
      <c r="B225" s="223"/>
      <c r="C225" s="224"/>
      <c r="D225" s="216" t="s">
        <v>143</v>
      </c>
      <c r="E225" s="225" t="s">
        <v>19</v>
      </c>
      <c r="F225" s="226" t="s">
        <v>316</v>
      </c>
      <c r="G225" s="224"/>
      <c r="H225" s="227">
        <v>689.34100000000001</v>
      </c>
      <c r="I225" s="228"/>
      <c r="J225" s="224"/>
      <c r="K225" s="224"/>
      <c r="L225" s="229"/>
      <c r="M225" s="230"/>
      <c r="N225" s="231"/>
      <c r="O225" s="231"/>
      <c r="P225" s="231"/>
      <c r="Q225" s="231"/>
      <c r="R225" s="231"/>
      <c r="S225" s="231"/>
      <c r="T225" s="23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3" t="s">
        <v>143</v>
      </c>
      <c r="AU225" s="233" t="s">
        <v>137</v>
      </c>
      <c r="AV225" s="13" t="s">
        <v>82</v>
      </c>
      <c r="AW225" s="13" t="s">
        <v>33</v>
      </c>
      <c r="AX225" s="13" t="s">
        <v>72</v>
      </c>
      <c r="AY225" s="233" t="s">
        <v>127</v>
      </c>
    </row>
    <row r="226" s="13" customFormat="1">
      <c r="A226" s="13"/>
      <c r="B226" s="223"/>
      <c r="C226" s="224"/>
      <c r="D226" s="216" t="s">
        <v>143</v>
      </c>
      <c r="E226" s="225" t="s">
        <v>19</v>
      </c>
      <c r="F226" s="226" t="s">
        <v>317</v>
      </c>
      <c r="G226" s="224"/>
      <c r="H226" s="227">
        <v>29.34</v>
      </c>
      <c r="I226" s="228"/>
      <c r="J226" s="224"/>
      <c r="K226" s="224"/>
      <c r="L226" s="229"/>
      <c r="M226" s="230"/>
      <c r="N226" s="231"/>
      <c r="O226" s="231"/>
      <c r="P226" s="231"/>
      <c r="Q226" s="231"/>
      <c r="R226" s="231"/>
      <c r="S226" s="231"/>
      <c r="T226" s="23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3" t="s">
        <v>143</v>
      </c>
      <c r="AU226" s="233" t="s">
        <v>137</v>
      </c>
      <c r="AV226" s="13" t="s">
        <v>82</v>
      </c>
      <c r="AW226" s="13" t="s">
        <v>33</v>
      </c>
      <c r="AX226" s="13" t="s">
        <v>72</v>
      </c>
      <c r="AY226" s="233" t="s">
        <v>127</v>
      </c>
    </row>
    <row r="227" s="14" customFormat="1">
      <c r="A227" s="14"/>
      <c r="B227" s="234"/>
      <c r="C227" s="235"/>
      <c r="D227" s="216" t="s">
        <v>143</v>
      </c>
      <c r="E227" s="236" t="s">
        <v>19</v>
      </c>
      <c r="F227" s="237" t="s">
        <v>146</v>
      </c>
      <c r="G227" s="235"/>
      <c r="H227" s="238">
        <v>718.68100000000004</v>
      </c>
      <c r="I227" s="239"/>
      <c r="J227" s="235"/>
      <c r="K227" s="235"/>
      <c r="L227" s="240"/>
      <c r="M227" s="241"/>
      <c r="N227" s="242"/>
      <c r="O227" s="242"/>
      <c r="P227" s="242"/>
      <c r="Q227" s="242"/>
      <c r="R227" s="242"/>
      <c r="S227" s="242"/>
      <c r="T227" s="24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4" t="s">
        <v>143</v>
      </c>
      <c r="AU227" s="244" t="s">
        <v>137</v>
      </c>
      <c r="AV227" s="14" t="s">
        <v>136</v>
      </c>
      <c r="AW227" s="14" t="s">
        <v>33</v>
      </c>
      <c r="AX227" s="14" t="s">
        <v>80</v>
      </c>
      <c r="AY227" s="244" t="s">
        <v>127</v>
      </c>
    </row>
    <row r="228" s="13" customFormat="1">
      <c r="A228" s="13"/>
      <c r="B228" s="223"/>
      <c r="C228" s="224"/>
      <c r="D228" s="216" t="s">
        <v>143</v>
      </c>
      <c r="E228" s="224"/>
      <c r="F228" s="226" t="s">
        <v>318</v>
      </c>
      <c r="G228" s="224"/>
      <c r="H228" s="227">
        <v>359.34100000000001</v>
      </c>
      <c r="I228" s="228"/>
      <c r="J228" s="224"/>
      <c r="K228" s="224"/>
      <c r="L228" s="229"/>
      <c r="M228" s="230"/>
      <c r="N228" s="231"/>
      <c r="O228" s="231"/>
      <c r="P228" s="231"/>
      <c r="Q228" s="231"/>
      <c r="R228" s="231"/>
      <c r="S228" s="231"/>
      <c r="T228" s="23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3" t="s">
        <v>143</v>
      </c>
      <c r="AU228" s="233" t="s">
        <v>137</v>
      </c>
      <c r="AV228" s="13" t="s">
        <v>82</v>
      </c>
      <c r="AW228" s="13" t="s">
        <v>4</v>
      </c>
      <c r="AX228" s="13" t="s">
        <v>80</v>
      </c>
      <c r="AY228" s="233" t="s">
        <v>127</v>
      </c>
    </row>
    <row r="229" s="2" customFormat="1" ht="33" customHeight="1">
      <c r="A229" s="41"/>
      <c r="B229" s="42"/>
      <c r="C229" s="203" t="s">
        <v>319</v>
      </c>
      <c r="D229" s="203" t="s">
        <v>131</v>
      </c>
      <c r="E229" s="204" t="s">
        <v>320</v>
      </c>
      <c r="F229" s="205" t="s">
        <v>321</v>
      </c>
      <c r="G229" s="206" t="s">
        <v>191</v>
      </c>
      <c r="H229" s="207">
        <v>359.34100000000001</v>
      </c>
      <c r="I229" s="208"/>
      <c r="J229" s="209">
        <f>ROUND(I229*H229,2)</f>
        <v>0</v>
      </c>
      <c r="K229" s="205" t="s">
        <v>135</v>
      </c>
      <c r="L229" s="47"/>
      <c r="M229" s="210" t="s">
        <v>19</v>
      </c>
      <c r="N229" s="211" t="s">
        <v>43</v>
      </c>
      <c r="O229" s="87"/>
      <c r="P229" s="212">
        <f>O229*H229</f>
        <v>0</v>
      </c>
      <c r="Q229" s="212">
        <v>0</v>
      </c>
      <c r="R229" s="212">
        <f>Q229*H229</f>
        <v>0</v>
      </c>
      <c r="S229" s="212">
        <v>0</v>
      </c>
      <c r="T229" s="213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14" t="s">
        <v>136</v>
      </c>
      <c r="AT229" s="214" t="s">
        <v>131</v>
      </c>
      <c r="AU229" s="214" t="s">
        <v>137</v>
      </c>
      <c r="AY229" s="20" t="s">
        <v>127</v>
      </c>
      <c r="BE229" s="215">
        <f>IF(N229="základní",J229,0)</f>
        <v>0</v>
      </c>
      <c r="BF229" s="215">
        <f>IF(N229="snížená",J229,0)</f>
        <v>0</v>
      </c>
      <c r="BG229" s="215">
        <f>IF(N229="zákl. přenesená",J229,0)</f>
        <v>0</v>
      </c>
      <c r="BH229" s="215">
        <f>IF(N229="sníž. přenesená",J229,0)</f>
        <v>0</v>
      </c>
      <c r="BI229" s="215">
        <f>IF(N229="nulová",J229,0)</f>
        <v>0</v>
      </c>
      <c r="BJ229" s="20" t="s">
        <v>80</v>
      </c>
      <c r="BK229" s="215">
        <f>ROUND(I229*H229,2)</f>
        <v>0</v>
      </c>
      <c r="BL229" s="20" t="s">
        <v>136</v>
      </c>
      <c r="BM229" s="214" t="s">
        <v>322</v>
      </c>
    </row>
    <row r="230" s="2" customFormat="1">
      <c r="A230" s="41"/>
      <c r="B230" s="42"/>
      <c r="C230" s="43"/>
      <c r="D230" s="216" t="s">
        <v>139</v>
      </c>
      <c r="E230" s="43"/>
      <c r="F230" s="217" t="s">
        <v>323</v>
      </c>
      <c r="G230" s="43"/>
      <c r="H230" s="43"/>
      <c r="I230" s="218"/>
      <c r="J230" s="43"/>
      <c r="K230" s="43"/>
      <c r="L230" s="47"/>
      <c r="M230" s="219"/>
      <c r="N230" s="220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139</v>
      </c>
      <c r="AU230" s="20" t="s">
        <v>137</v>
      </c>
    </row>
    <row r="231" s="2" customFormat="1">
      <c r="A231" s="41"/>
      <c r="B231" s="42"/>
      <c r="C231" s="43"/>
      <c r="D231" s="221" t="s">
        <v>141</v>
      </c>
      <c r="E231" s="43"/>
      <c r="F231" s="222" t="s">
        <v>324</v>
      </c>
      <c r="G231" s="43"/>
      <c r="H231" s="43"/>
      <c r="I231" s="218"/>
      <c r="J231" s="43"/>
      <c r="K231" s="43"/>
      <c r="L231" s="47"/>
      <c r="M231" s="219"/>
      <c r="N231" s="220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141</v>
      </c>
      <c r="AU231" s="20" t="s">
        <v>137</v>
      </c>
    </row>
    <row r="232" s="2" customFormat="1">
      <c r="A232" s="41"/>
      <c r="B232" s="42"/>
      <c r="C232" s="43"/>
      <c r="D232" s="216" t="s">
        <v>266</v>
      </c>
      <c r="E232" s="43"/>
      <c r="F232" s="276" t="s">
        <v>315</v>
      </c>
      <c r="G232" s="43"/>
      <c r="H232" s="43"/>
      <c r="I232" s="218"/>
      <c r="J232" s="43"/>
      <c r="K232" s="43"/>
      <c r="L232" s="47"/>
      <c r="M232" s="219"/>
      <c r="N232" s="220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T232" s="20" t="s">
        <v>266</v>
      </c>
      <c r="AU232" s="20" t="s">
        <v>137</v>
      </c>
    </row>
    <row r="233" s="13" customFormat="1">
      <c r="A233" s="13"/>
      <c r="B233" s="223"/>
      <c r="C233" s="224"/>
      <c r="D233" s="216" t="s">
        <v>143</v>
      </c>
      <c r="E233" s="225" t="s">
        <v>19</v>
      </c>
      <c r="F233" s="226" t="s">
        <v>325</v>
      </c>
      <c r="G233" s="224"/>
      <c r="H233" s="227">
        <v>359.34100000000001</v>
      </c>
      <c r="I233" s="228"/>
      <c r="J233" s="224"/>
      <c r="K233" s="224"/>
      <c r="L233" s="229"/>
      <c r="M233" s="230"/>
      <c r="N233" s="231"/>
      <c r="O233" s="231"/>
      <c r="P233" s="231"/>
      <c r="Q233" s="231"/>
      <c r="R233" s="231"/>
      <c r="S233" s="231"/>
      <c r="T233" s="23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3" t="s">
        <v>143</v>
      </c>
      <c r="AU233" s="233" t="s">
        <v>137</v>
      </c>
      <c r="AV233" s="13" t="s">
        <v>82</v>
      </c>
      <c r="AW233" s="13" t="s">
        <v>33</v>
      </c>
      <c r="AX233" s="13" t="s">
        <v>80</v>
      </c>
      <c r="AY233" s="233" t="s">
        <v>127</v>
      </c>
    </row>
    <row r="234" s="2" customFormat="1" ht="24.15" customHeight="1">
      <c r="A234" s="41"/>
      <c r="B234" s="42"/>
      <c r="C234" s="203" t="s">
        <v>326</v>
      </c>
      <c r="D234" s="203" t="s">
        <v>131</v>
      </c>
      <c r="E234" s="204" t="s">
        <v>327</v>
      </c>
      <c r="F234" s="205" t="s">
        <v>328</v>
      </c>
      <c r="G234" s="206" t="s">
        <v>191</v>
      </c>
      <c r="H234" s="207">
        <v>127.17</v>
      </c>
      <c r="I234" s="208"/>
      <c r="J234" s="209">
        <f>ROUND(I234*H234,2)</f>
        <v>0</v>
      </c>
      <c r="K234" s="205" t="s">
        <v>135</v>
      </c>
      <c r="L234" s="47"/>
      <c r="M234" s="210" t="s">
        <v>19</v>
      </c>
      <c r="N234" s="211" t="s">
        <v>43</v>
      </c>
      <c r="O234" s="87"/>
      <c r="P234" s="212">
        <f>O234*H234</f>
        <v>0</v>
      </c>
      <c r="Q234" s="212">
        <v>0</v>
      </c>
      <c r="R234" s="212">
        <f>Q234*H234</f>
        <v>0</v>
      </c>
      <c r="S234" s="212">
        <v>0</v>
      </c>
      <c r="T234" s="213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14" t="s">
        <v>136</v>
      </c>
      <c r="AT234" s="214" t="s">
        <v>131</v>
      </c>
      <c r="AU234" s="214" t="s">
        <v>137</v>
      </c>
      <c r="AY234" s="20" t="s">
        <v>127</v>
      </c>
      <c r="BE234" s="215">
        <f>IF(N234="základní",J234,0)</f>
        <v>0</v>
      </c>
      <c r="BF234" s="215">
        <f>IF(N234="snížená",J234,0)</f>
        <v>0</v>
      </c>
      <c r="BG234" s="215">
        <f>IF(N234="zákl. přenesená",J234,0)</f>
        <v>0</v>
      </c>
      <c r="BH234" s="215">
        <f>IF(N234="sníž. přenesená",J234,0)</f>
        <v>0</v>
      </c>
      <c r="BI234" s="215">
        <f>IF(N234="nulová",J234,0)</f>
        <v>0</v>
      </c>
      <c r="BJ234" s="20" t="s">
        <v>80</v>
      </c>
      <c r="BK234" s="215">
        <f>ROUND(I234*H234,2)</f>
        <v>0</v>
      </c>
      <c r="BL234" s="20" t="s">
        <v>136</v>
      </c>
      <c r="BM234" s="214" t="s">
        <v>329</v>
      </c>
    </row>
    <row r="235" s="2" customFormat="1">
      <c r="A235" s="41"/>
      <c r="B235" s="42"/>
      <c r="C235" s="43"/>
      <c r="D235" s="216" t="s">
        <v>139</v>
      </c>
      <c r="E235" s="43"/>
      <c r="F235" s="217" t="s">
        <v>330</v>
      </c>
      <c r="G235" s="43"/>
      <c r="H235" s="43"/>
      <c r="I235" s="218"/>
      <c r="J235" s="43"/>
      <c r="K235" s="43"/>
      <c r="L235" s="47"/>
      <c r="M235" s="219"/>
      <c r="N235" s="220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139</v>
      </c>
      <c r="AU235" s="20" t="s">
        <v>137</v>
      </c>
    </row>
    <row r="236" s="2" customFormat="1">
      <c r="A236" s="41"/>
      <c r="B236" s="42"/>
      <c r="C236" s="43"/>
      <c r="D236" s="221" t="s">
        <v>141</v>
      </c>
      <c r="E236" s="43"/>
      <c r="F236" s="222" t="s">
        <v>331</v>
      </c>
      <c r="G236" s="43"/>
      <c r="H236" s="43"/>
      <c r="I236" s="218"/>
      <c r="J236" s="43"/>
      <c r="K236" s="43"/>
      <c r="L236" s="47"/>
      <c r="M236" s="219"/>
      <c r="N236" s="220"/>
      <c r="O236" s="87"/>
      <c r="P236" s="87"/>
      <c r="Q236" s="87"/>
      <c r="R236" s="87"/>
      <c r="S236" s="87"/>
      <c r="T236" s="88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T236" s="20" t="s">
        <v>141</v>
      </c>
      <c r="AU236" s="20" t="s">
        <v>137</v>
      </c>
    </row>
    <row r="237" s="13" customFormat="1">
      <c r="A237" s="13"/>
      <c r="B237" s="223"/>
      <c r="C237" s="224"/>
      <c r="D237" s="216" t="s">
        <v>143</v>
      </c>
      <c r="E237" s="225" t="s">
        <v>19</v>
      </c>
      <c r="F237" s="226" t="s">
        <v>332</v>
      </c>
      <c r="G237" s="224"/>
      <c r="H237" s="227">
        <v>120.89</v>
      </c>
      <c r="I237" s="228"/>
      <c r="J237" s="224"/>
      <c r="K237" s="224"/>
      <c r="L237" s="229"/>
      <c r="M237" s="230"/>
      <c r="N237" s="231"/>
      <c r="O237" s="231"/>
      <c r="P237" s="231"/>
      <c r="Q237" s="231"/>
      <c r="R237" s="231"/>
      <c r="S237" s="231"/>
      <c r="T237" s="23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3" t="s">
        <v>143</v>
      </c>
      <c r="AU237" s="233" t="s">
        <v>137</v>
      </c>
      <c r="AV237" s="13" t="s">
        <v>82</v>
      </c>
      <c r="AW237" s="13" t="s">
        <v>33</v>
      </c>
      <c r="AX237" s="13" t="s">
        <v>72</v>
      </c>
      <c r="AY237" s="233" t="s">
        <v>127</v>
      </c>
    </row>
    <row r="238" s="13" customFormat="1">
      <c r="A238" s="13"/>
      <c r="B238" s="223"/>
      <c r="C238" s="224"/>
      <c r="D238" s="216" t="s">
        <v>143</v>
      </c>
      <c r="E238" s="225" t="s">
        <v>19</v>
      </c>
      <c r="F238" s="226" t="s">
        <v>333</v>
      </c>
      <c r="G238" s="224"/>
      <c r="H238" s="227">
        <v>6.2800000000000002</v>
      </c>
      <c r="I238" s="228"/>
      <c r="J238" s="224"/>
      <c r="K238" s="224"/>
      <c r="L238" s="229"/>
      <c r="M238" s="230"/>
      <c r="N238" s="231"/>
      <c r="O238" s="231"/>
      <c r="P238" s="231"/>
      <c r="Q238" s="231"/>
      <c r="R238" s="231"/>
      <c r="S238" s="231"/>
      <c r="T238" s="23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3" t="s">
        <v>143</v>
      </c>
      <c r="AU238" s="233" t="s">
        <v>137</v>
      </c>
      <c r="AV238" s="13" t="s">
        <v>82</v>
      </c>
      <c r="AW238" s="13" t="s">
        <v>33</v>
      </c>
      <c r="AX238" s="13" t="s">
        <v>72</v>
      </c>
      <c r="AY238" s="233" t="s">
        <v>127</v>
      </c>
    </row>
    <row r="239" s="14" customFormat="1">
      <c r="A239" s="14"/>
      <c r="B239" s="234"/>
      <c r="C239" s="235"/>
      <c r="D239" s="216" t="s">
        <v>143</v>
      </c>
      <c r="E239" s="236" t="s">
        <v>19</v>
      </c>
      <c r="F239" s="237" t="s">
        <v>146</v>
      </c>
      <c r="G239" s="235"/>
      <c r="H239" s="238">
        <v>127.17</v>
      </c>
      <c r="I239" s="239"/>
      <c r="J239" s="235"/>
      <c r="K239" s="235"/>
      <c r="L239" s="240"/>
      <c r="M239" s="241"/>
      <c r="N239" s="242"/>
      <c r="O239" s="242"/>
      <c r="P239" s="242"/>
      <c r="Q239" s="242"/>
      <c r="R239" s="242"/>
      <c r="S239" s="242"/>
      <c r="T239" s="24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4" t="s">
        <v>143</v>
      </c>
      <c r="AU239" s="244" t="s">
        <v>137</v>
      </c>
      <c r="AV239" s="14" t="s">
        <v>136</v>
      </c>
      <c r="AW239" s="14" t="s">
        <v>33</v>
      </c>
      <c r="AX239" s="14" t="s">
        <v>80</v>
      </c>
      <c r="AY239" s="244" t="s">
        <v>127</v>
      </c>
    </row>
    <row r="240" s="2" customFormat="1" ht="24.15" customHeight="1">
      <c r="A240" s="41"/>
      <c r="B240" s="42"/>
      <c r="C240" s="203" t="s">
        <v>334</v>
      </c>
      <c r="D240" s="203" t="s">
        <v>131</v>
      </c>
      <c r="E240" s="204" t="s">
        <v>335</v>
      </c>
      <c r="F240" s="205" t="s">
        <v>336</v>
      </c>
      <c r="G240" s="206" t="s">
        <v>134</v>
      </c>
      <c r="H240" s="207">
        <v>1282.6869999999999</v>
      </c>
      <c r="I240" s="208"/>
      <c r="J240" s="209">
        <f>ROUND(I240*H240,2)</f>
        <v>0</v>
      </c>
      <c r="K240" s="205" t="s">
        <v>135</v>
      </c>
      <c r="L240" s="47"/>
      <c r="M240" s="210" t="s">
        <v>19</v>
      </c>
      <c r="N240" s="211" t="s">
        <v>43</v>
      </c>
      <c r="O240" s="87"/>
      <c r="P240" s="212">
        <f>O240*H240</f>
        <v>0</v>
      </c>
      <c r="Q240" s="212">
        <v>0.00084999999999999995</v>
      </c>
      <c r="R240" s="212">
        <f>Q240*H240</f>
        <v>1.0902839499999999</v>
      </c>
      <c r="S240" s="212">
        <v>0</v>
      </c>
      <c r="T240" s="213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14" t="s">
        <v>136</v>
      </c>
      <c r="AT240" s="214" t="s">
        <v>131</v>
      </c>
      <c r="AU240" s="214" t="s">
        <v>137</v>
      </c>
      <c r="AY240" s="20" t="s">
        <v>127</v>
      </c>
      <c r="BE240" s="215">
        <f>IF(N240="základní",J240,0)</f>
        <v>0</v>
      </c>
      <c r="BF240" s="215">
        <f>IF(N240="snížená",J240,0)</f>
        <v>0</v>
      </c>
      <c r="BG240" s="215">
        <f>IF(N240="zákl. přenesená",J240,0)</f>
        <v>0</v>
      </c>
      <c r="BH240" s="215">
        <f>IF(N240="sníž. přenesená",J240,0)</f>
        <v>0</v>
      </c>
      <c r="BI240" s="215">
        <f>IF(N240="nulová",J240,0)</f>
        <v>0</v>
      </c>
      <c r="BJ240" s="20" t="s">
        <v>80</v>
      </c>
      <c r="BK240" s="215">
        <f>ROUND(I240*H240,2)</f>
        <v>0</v>
      </c>
      <c r="BL240" s="20" t="s">
        <v>136</v>
      </c>
      <c r="BM240" s="214" t="s">
        <v>337</v>
      </c>
    </row>
    <row r="241" s="2" customFormat="1">
      <c r="A241" s="41"/>
      <c r="B241" s="42"/>
      <c r="C241" s="43"/>
      <c r="D241" s="216" t="s">
        <v>139</v>
      </c>
      <c r="E241" s="43"/>
      <c r="F241" s="217" t="s">
        <v>338</v>
      </c>
      <c r="G241" s="43"/>
      <c r="H241" s="43"/>
      <c r="I241" s="218"/>
      <c r="J241" s="43"/>
      <c r="K241" s="43"/>
      <c r="L241" s="47"/>
      <c r="M241" s="219"/>
      <c r="N241" s="220"/>
      <c r="O241" s="87"/>
      <c r="P241" s="87"/>
      <c r="Q241" s="87"/>
      <c r="R241" s="87"/>
      <c r="S241" s="87"/>
      <c r="T241" s="88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T241" s="20" t="s">
        <v>139</v>
      </c>
      <c r="AU241" s="20" t="s">
        <v>137</v>
      </c>
    </row>
    <row r="242" s="2" customFormat="1">
      <c r="A242" s="41"/>
      <c r="B242" s="42"/>
      <c r="C242" s="43"/>
      <c r="D242" s="221" t="s">
        <v>141</v>
      </c>
      <c r="E242" s="43"/>
      <c r="F242" s="222" t="s">
        <v>339</v>
      </c>
      <c r="G242" s="43"/>
      <c r="H242" s="43"/>
      <c r="I242" s="218"/>
      <c r="J242" s="43"/>
      <c r="K242" s="43"/>
      <c r="L242" s="47"/>
      <c r="M242" s="219"/>
      <c r="N242" s="220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141</v>
      </c>
      <c r="AU242" s="20" t="s">
        <v>137</v>
      </c>
    </row>
    <row r="243" s="13" customFormat="1">
      <c r="A243" s="13"/>
      <c r="B243" s="223"/>
      <c r="C243" s="224"/>
      <c r="D243" s="216" t="s">
        <v>143</v>
      </c>
      <c r="E243" s="225" t="s">
        <v>19</v>
      </c>
      <c r="F243" s="226" t="s">
        <v>340</v>
      </c>
      <c r="G243" s="224"/>
      <c r="H243" s="227">
        <v>1253.347</v>
      </c>
      <c r="I243" s="228"/>
      <c r="J243" s="224"/>
      <c r="K243" s="224"/>
      <c r="L243" s="229"/>
      <c r="M243" s="230"/>
      <c r="N243" s="231"/>
      <c r="O243" s="231"/>
      <c r="P243" s="231"/>
      <c r="Q243" s="231"/>
      <c r="R243" s="231"/>
      <c r="S243" s="231"/>
      <c r="T243" s="23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3" t="s">
        <v>143</v>
      </c>
      <c r="AU243" s="233" t="s">
        <v>137</v>
      </c>
      <c r="AV243" s="13" t="s">
        <v>82</v>
      </c>
      <c r="AW243" s="13" t="s">
        <v>33</v>
      </c>
      <c r="AX243" s="13" t="s">
        <v>72</v>
      </c>
      <c r="AY243" s="233" t="s">
        <v>127</v>
      </c>
    </row>
    <row r="244" s="13" customFormat="1">
      <c r="A244" s="13"/>
      <c r="B244" s="223"/>
      <c r="C244" s="224"/>
      <c r="D244" s="216" t="s">
        <v>143</v>
      </c>
      <c r="E244" s="225" t="s">
        <v>19</v>
      </c>
      <c r="F244" s="226" t="s">
        <v>341</v>
      </c>
      <c r="G244" s="224"/>
      <c r="H244" s="227">
        <v>29.34</v>
      </c>
      <c r="I244" s="228"/>
      <c r="J244" s="224"/>
      <c r="K244" s="224"/>
      <c r="L244" s="229"/>
      <c r="M244" s="230"/>
      <c r="N244" s="231"/>
      <c r="O244" s="231"/>
      <c r="P244" s="231"/>
      <c r="Q244" s="231"/>
      <c r="R244" s="231"/>
      <c r="S244" s="231"/>
      <c r="T244" s="23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3" t="s">
        <v>143</v>
      </c>
      <c r="AU244" s="233" t="s">
        <v>137</v>
      </c>
      <c r="AV244" s="13" t="s">
        <v>82</v>
      </c>
      <c r="AW244" s="13" t="s">
        <v>33</v>
      </c>
      <c r="AX244" s="13" t="s">
        <v>72</v>
      </c>
      <c r="AY244" s="233" t="s">
        <v>127</v>
      </c>
    </row>
    <row r="245" s="14" customFormat="1">
      <c r="A245" s="14"/>
      <c r="B245" s="234"/>
      <c r="C245" s="235"/>
      <c r="D245" s="216" t="s">
        <v>143</v>
      </c>
      <c r="E245" s="236" t="s">
        <v>19</v>
      </c>
      <c r="F245" s="237" t="s">
        <v>146</v>
      </c>
      <c r="G245" s="235"/>
      <c r="H245" s="238">
        <v>1282.6869999999999</v>
      </c>
      <c r="I245" s="239"/>
      <c r="J245" s="235"/>
      <c r="K245" s="235"/>
      <c r="L245" s="240"/>
      <c r="M245" s="241"/>
      <c r="N245" s="242"/>
      <c r="O245" s="242"/>
      <c r="P245" s="242"/>
      <c r="Q245" s="242"/>
      <c r="R245" s="242"/>
      <c r="S245" s="242"/>
      <c r="T245" s="24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4" t="s">
        <v>143</v>
      </c>
      <c r="AU245" s="244" t="s">
        <v>137</v>
      </c>
      <c r="AV245" s="14" t="s">
        <v>136</v>
      </c>
      <c r="AW245" s="14" t="s">
        <v>33</v>
      </c>
      <c r="AX245" s="14" t="s">
        <v>80</v>
      </c>
      <c r="AY245" s="244" t="s">
        <v>127</v>
      </c>
    </row>
    <row r="246" s="2" customFormat="1" ht="24.15" customHeight="1">
      <c r="A246" s="41"/>
      <c r="B246" s="42"/>
      <c r="C246" s="203" t="s">
        <v>342</v>
      </c>
      <c r="D246" s="203" t="s">
        <v>131</v>
      </c>
      <c r="E246" s="204" t="s">
        <v>343</v>
      </c>
      <c r="F246" s="205" t="s">
        <v>344</v>
      </c>
      <c r="G246" s="206" t="s">
        <v>134</v>
      </c>
      <c r="H246" s="207">
        <v>1282.6869999999999</v>
      </c>
      <c r="I246" s="208"/>
      <c r="J246" s="209">
        <f>ROUND(I246*H246,2)</f>
        <v>0</v>
      </c>
      <c r="K246" s="205" t="s">
        <v>135</v>
      </c>
      <c r="L246" s="47"/>
      <c r="M246" s="210" t="s">
        <v>19</v>
      </c>
      <c r="N246" s="211" t="s">
        <v>43</v>
      </c>
      <c r="O246" s="87"/>
      <c r="P246" s="212">
        <f>O246*H246</f>
        <v>0</v>
      </c>
      <c r="Q246" s="212">
        <v>0</v>
      </c>
      <c r="R246" s="212">
        <f>Q246*H246</f>
        <v>0</v>
      </c>
      <c r="S246" s="212">
        <v>0</v>
      </c>
      <c r="T246" s="213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14" t="s">
        <v>136</v>
      </c>
      <c r="AT246" s="214" t="s">
        <v>131</v>
      </c>
      <c r="AU246" s="214" t="s">
        <v>137</v>
      </c>
      <c r="AY246" s="20" t="s">
        <v>127</v>
      </c>
      <c r="BE246" s="215">
        <f>IF(N246="základní",J246,0)</f>
        <v>0</v>
      </c>
      <c r="BF246" s="215">
        <f>IF(N246="snížená",J246,0)</f>
        <v>0</v>
      </c>
      <c r="BG246" s="215">
        <f>IF(N246="zákl. přenesená",J246,0)</f>
        <v>0</v>
      </c>
      <c r="BH246" s="215">
        <f>IF(N246="sníž. přenesená",J246,0)</f>
        <v>0</v>
      </c>
      <c r="BI246" s="215">
        <f>IF(N246="nulová",J246,0)</f>
        <v>0</v>
      </c>
      <c r="BJ246" s="20" t="s">
        <v>80</v>
      </c>
      <c r="BK246" s="215">
        <f>ROUND(I246*H246,2)</f>
        <v>0</v>
      </c>
      <c r="BL246" s="20" t="s">
        <v>136</v>
      </c>
      <c r="BM246" s="214" t="s">
        <v>345</v>
      </c>
    </row>
    <row r="247" s="2" customFormat="1">
      <c r="A247" s="41"/>
      <c r="B247" s="42"/>
      <c r="C247" s="43"/>
      <c r="D247" s="216" t="s">
        <v>139</v>
      </c>
      <c r="E247" s="43"/>
      <c r="F247" s="217" t="s">
        <v>346</v>
      </c>
      <c r="G247" s="43"/>
      <c r="H247" s="43"/>
      <c r="I247" s="218"/>
      <c r="J247" s="43"/>
      <c r="K247" s="43"/>
      <c r="L247" s="47"/>
      <c r="M247" s="219"/>
      <c r="N247" s="220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20" t="s">
        <v>139</v>
      </c>
      <c r="AU247" s="20" t="s">
        <v>137</v>
      </c>
    </row>
    <row r="248" s="2" customFormat="1">
      <c r="A248" s="41"/>
      <c r="B248" s="42"/>
      <c r="C248" s="43"/>
      <c r="D248" s="221" t="s">
        <v>141</v>
      </c>
      <c r="E248" s="43"/>
      <c r="F248" s="222" t="s">
        <v>347</v>
      </c>
      <c r="G248" s="43"/>
      <c r="H248" s="43"/>
      <c r="I248" s="218"/>
      <c r="J248" s="43"/>
      <c r="K248" s="43"/>
      <c r="L248" s="47"/>
      <c r="M248" s="219"/>
      <c r="N248" s="220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20" t="s">
        <v>141</v>
      </c>
      <c r="AU248" s="20" t="s">
        <v>137</v>
      </c>
    </row>
    <row r="249" s="2" customFormat="1" ht="37.8" customHeight="1">
      <c r="A249" s="41"/>
      <c r="B249" s="42"/>
      <c r="C249" s="203" t="s">
        <v>348</v>
      </c>
      <c r="D249" s="203" t="s">
        <v>131</v>
      </c>
      <c r="E249" s="204" t="s">
        <v>349</v>
      </c>
      <c r="F249" s="205" t="s">
        <v>350</v>
      </c>
      <c r="G249" s="206" t="s">
        <v>191</v>
      </c>
      <c r="H249" s="207">
        <v>171.42699999999999</v>
      </c>
      <c r="I249" s="208"/>
      <c r="J249" s="209">
        <f>ROUND(I249*H249,2)</f>
        <v>0</v>
      </c>
      <c r="K249" s="205" t="s">
        <v>135</v>
      </c>
      <c r="L249" s="47"/>
      <c r="M249" s="210" t="s">
        <v>19</v>
      </c>
      <c r="N249" s="211" t="s">
        <v>43</v>
      </c>
      <c r="O249" s="87"/>
      <c r="P249" s="212">
        <f>O249*H249</f>
        <v>0</v>
      </c>
      <c r="Q249" s="212">
        <v>0</v>
      </c>
      <c r="R249" s="212">
        <f>Q249*H249</f>
        <v>0</v>
      </c>
      <c r="S249" s="212">
        <v>0</v>
      </c>
      <c r="T249" s="213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14" t="s">
        <v>136</v>
      </c>
      <c r="AT249" s="214" t="s">
        <v>131</v>
      </c>
      <c r="AU249" s="214" t="s">
        <v>137</v>
      </c>
      <c r="AY249" s="20" t="s">
        <v>127</v>
      </c>
      <c r="BE249" s="215">
        <f>IF(N249="základní",J249,0)</f>
        <v>0</v>
      </c>
      <c r="BF249" s="215">
        <f>IF(N249="snížená",J249,0)</f>
        <v>0</v>
      </c>
      <c r="BG249" s="215">
        <f>IF(N249="zákl. přenesená",J249,0)</f>
        <v>0</v>
      </c>
      <c r="BH249" s="215">
        <f>IF(N249="sníž. přenesená",J249,0)</f>
        <v>0</v>
      </c>
      <c r="BI249" s="215">
        <f>IF(N249="nulová",J249,0)</f>
        <v>0</v>
      </c>
      <c r="BJ249" s="20" t="s">
        <v>80</v>
      </c>
      <c r="BK249" s="215">
        <f>ROUND(I249*H249,2)</f>
        <v>0</v>
      </c>
      <c r="BL249" s="20" t="s">
        <v>136</v>
      </c>
      <c r="BM249" s="214" t="s">
        <v>351</v>
      </c>
    </row>
    <row r="250" s="2" customFormat="1">
      <c r="A250" s="41"/>
      <c r="B250" s="42"/>
      <c r="C250" s="43"/>
      <c r="D250" s="216" t="s">
        <v>139</v>
      </c>
      <c r="E250" s="43"/>
      <c r="F250" s="217" t="s">
        <v>352</v>
      </c>
      <c r="G250" s="43"/>
      <c r="H250" s="43"/>
      <c r="I250" s="218"/>
      <c r="J250" s="43"/>
      <c r="K250" s="43"/>
      <c r="L250" s="47"/>
      <c r="M250" s="219"/>
      <c r="N250" s="220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139</v>
      </c>
      <c r="AU250" s="20" t="s">
        <v>137</v>
      </c>
    </row>
    <row r="251" s="2" customFormat="1">
      <c r="A251" s="41"/>
      <c r="B251" s="42"/>
      <c r="C251" s="43"/>
      <c r="D251" s="221" t="s">
        <v>141</v>
      </c>
      <c r="E251" s="43"/>
      <c r="F251" s="222" t="s">
        <v>353</v>
      </c>
      <c r="G251" s="43"/>
      <c r="H251" s="43"/>
      <c r="I251" s="218"/>
      <c r="J251" s="43"/>
      <c r="K251" s="43"/>
      <c r="L251" s="47"/>
      <c r="M251" s="219"/>
      <c r="N251" s="220"/>
      <c r="O251" s="87"/>
      <c r="P251" s="87"/>
      <c r="Q251" s="87"/>
      <c r="R251" s="87"/>
      <c r="S251" s="87"/>
      <c r="T251" s="8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20" t="s">
        <v>141</v>
      </c>
      <c r="AU251" s="20" t="s">
        <v>137</v>
      </c>
    </row>
    <row r="252" s="13" customFormat="1">
      <c r="A252" s="13"/>
      <c r="B252" s="223"/>
      <c r="C252" s="224"/>
      <c r="D252" s="216" t="s">
        <v>143</v>
      </c>
      <c r="E252" s="225" t="s">
        <v>19</v>
      </c>
      <c r="F252" s="226" t="s">
        <v>354</v>
      </c>
      <c r="G252" s="224"/>
      <c r="H252" s="227">
        <v>170.35300000000001</v>
      </c>
      <c r="I252" s="228"/>
      <c r="J252" s="224"/>
      <c r="K252" s="224"/>
      <c r="L252" s="229"/>
      <c r="M252" s="230"/>
      <c r="N252" s="231"/>
      <c r="O252" s="231"/>
      <c r="P252" s="231"/>
      <c r="Q252" s="231"/>
      <c r="R252" s="231"/>
      <c r="S252" s="231"/>
      <c r="T252" s="23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3" t="s">
        <v>143</v>
      </c>
      <c r="AU252" s="233" t="s">
        <v>137</v>
      </c>
      <c r="AV252" s="13" t="s">
        <v>82</v>
      </c>
      <c r="AW252" s="13" t="s">
        <v>33</v>
      </c>
      <c r="AX252" s="13" t="s">
        <v>72</v>
      </c>
      <c r="AY252" s="233" t="s">
        <v>127</v>
      </c>
    </row>
    <row r="253" s="13" customFormat="1">
      <c r="A253" s="13"/>
      <c r="B253" s="223"/>
      <c r="C253" s="224"/>
      <c r="D253" s="216" t="s">
        <v>143</v>
      </c>
      <c r="E253" s="225" t="s">
        <v>19</v>
      </c>
      <c r="F253" s="226" t="s">
        <v>355</v>
      </c>
      <c r="G253" s="224"/>
      <c r="H253" s="227">
        <v>1.0740000000000001</v>
      </c>
      <c r="I253" s="228"/>
      <c r="J253" s="224"/>
      <c r="K253" s="224"/>
      <c r="L253" s="229"/>
      <c r="M253" s="230"/>
      <c r="N253" s="231"/>
      <c r="O253" s="231"/>
      <c r="P253" s="231"/>
      <c r="Q253" s="231"/>
      <c r="R253" s="231"/>
      <c r="S253" s="231"/>
      <c r="T253" s="23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3" t="s">
        <v>143</v>
      </c>
      <c r="AU253" s="233" t="s">
        <v>137</v>
      </c>
      <c r="AV253" s="13" t="s">
        <v>82</v>
      </c>
      <c r="AW253" s="13" t="s">
        <v>33</v>
      </c>
      <c r="AX253" s="13" t="s">
        <v>72</v>
      </c>
      <c r="AY253" s="233" t="s">
        <v>127</v>
      </c>
    </row>
    <row r="254" s="14" customFormat="1">
      <c r="A254" s="14"/>
      <c r="B254" s="234"/>
      <c r="C254" s="235"/>
      <c r="D254" s="216" t="s">
        <v>143</v>
      </c>
      <c r="E254" s="236" t="s">
        <v>19</v>
      </c>
      <c r="F254" s="237" t="s">
        <v>146</v>
      </c>
      <c r="G254" s="235"/>
      <c r="H254" s="238">
        <v>171.42699999999999</v>
      </c>
      <c r="I254" s="239"/>
      <c r="J254" s="235"/>
      <c r="K254" s="235"/>
      <c r="L254" s="240"/>
      <c r="M254" s="241"/>
      <c r="N254" s="242"/>
      <c r="O254" s="242"/>
      <c r="P254" s="242"/>
      <c r="Q254" s="242"/>
      <c r="R254" s="242"/>
      <c r="S254" s="242"/>
      <c r="T254" s="243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4" t="s">
        <v>143</v>
      </c>
      <c r="AU254" s="244" t="s">
        <v>137</v>
      </c>
      <c r="AV254" s="14" t="s">
        <v>136</v>
      </c>
      <c r="AW254" s="14" t="s">
        <v>33</v>
      </c>
      <c r="AX254" s="14" t="s">
        <v>80</v>
      </c>
      <c r="AY254" s="244" t="s">
        <v>127</v>
      </c>
    </row>
    <row r="255" s="2" customFormat="1" ht="37.8" customHeight="1">
      <c r="A255" s="41"/>
      <c r="B255" s="42"/>
      <c r="C255" s="203" t="s">
        <v>356</v>
      </c>
      <c r="D255" s="203" t="s">
        <v>131</v>
      </c>
      <c r="E255" s="204" t="s">
        <v>357</v>
      </c>
      <c r="F255" s="205" t="s">
        <v>358</v>
      </c>
      <c r="G255" s="206" t="s">
        <v>191</v>
      </c>
      <c r="H255" s="207">
        <v>3428.54</v>
      </c>
      <c r="I255" s="208"/>
      <c r="J255" s="209">
        <f>ROUND(I255*H255,2)</f>
        <v>0</v>
      </c>
      <c r="K255" s="205" t="s">
        <v>135</v>
      </c>
      <c r="L255" s="47"/>
      <c r="M255" s="210" t="s">
        <v>19</v>
      </c>
      <c r="N255" s="211" t="s">
        <v>43</v>
      </c>
      <c r="O255" s="87"/>
      <c r="P255" s="212">
        <f>O255*H255</f>
        <v>0</v>
      </c>
      <c r="Q255" s="212">
        <v>0</v>
      </c>
      <c r="R255" s="212">
        <f>Q255*H255</f>
        <v>0</v>
      </c>
      <c r="S255" s="212">
        <v>0</v>
      </c>
      <c r="T255" s="213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14" t="s">
        <v>136</v>
      </c>
      <c r="AT255" s="214" t="s">
        <v>131</v>
      </c>
      <c r="AU255" s="214" t="s">
        <v>137</v>
      </c>
      <c r="AY255" s="20" t="s">
        <v>127</v>
      </c>
      <c r="BE255" s="215">
        <f>IF(N255="základní",J255,0)</f>
        <v>0</v>
      </c>
      <c r="BF255" s="215">
        <f>IF(N255="snížená",J255,0)</f>
        <v>0</v>
      </c>
      <c r="BG255" s="215">
        <f>IF(N255="zákl. přenesená",J255,0)</f>
        <v>0</v>
      </c>
      <c r="BH255" s="215">
        <f>IF(N255="sníž. přenesená",J255,0)</f>
        <v>0</v>
      </c>
      <c r="BI255" s="215">
        <f>IF(N255="nulová",J255,0)</f>
        <v>0</v>
      </c>
      <c r="BJ255" s="20" t="s">
        <v>80</v>
      </c>
      <c r="BK255" s="215">
        <f>ROUND(I255*H255,2)</f>
        <v>0</v>
      </c>
      <c r="BL255" s="20" t="s">
        <v>136</v>
      </c>
      <c r="BM255" s="214" t="s">
        <v>359</v>
      </c>
    </row>
    <row r="256" s="2" customFormat="1">
      <c r="A256" s="41"/>
      <c r="B256" s="42"/>
      <c r="C256" s="43"/>
      <c r="D256" s="216" t="s">
        <v>139</v>
      </c>
      <c r="E256" s="43"/>
      <c r="F256" s="217" t="s">
        <v>360</v>
      </c>
      <c r="G256" s="43"/>
      <c r="H256" s="43"/>
      <c r="I256" s="218"/>
      <c r="J256" s="43"/>
      <c r="K256" s="43"/>
      <c r="L256" s="47"/>
      <c r="M256" s="219"/>
      <c r="N256" s="220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139</v>
      </c>
      <c r="AU256" s="20" t="s">
        <v>137</v>
      </c>
    </row>
    <row r="257" s="2" customFormat="1">
      <c r="A257" s="41"/>
      <c r="B257" s="42"/>
      <c r="C257" s="43"/>
      <c r="D257" s="221" t="s">
        <v>141</v>
      </c>
      <c r="E257" s="43"/>
      <c r="F257" s="222" t="s">
        <v>361</v>
      </c>
      <c r="G257" s="43"/>
      <c r="H257" s="43"/>
      <c r="I257" s="218"/>
      <c r="J257" s="43"/>
      <c r="K257" s="43"/>
      <c r="L257" s="47"/>
      <c r="M257" s="219"/>
      <c r="N257" s="220"/>
      <c r="O257" s="87"/>
      <c r="P257" s="87"/>
      <c r="Q257" s="87"/>
      <c r="R257" s="87"/>
      <c r="S257" s="87"/>
      <c r="T257" s="88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T257" s="20" t="s">
        <v>141</v>
      </c>
      <c r="AU257" s="20" t="s">
        <v>137</v>
      </c>
    </row>
    <row r="258" s="2" customFormat="1">
      <c r="A258" s="41"/>
      <c r="B258" s="42"/>
      <c r="C258" s="43"/>
      <c r="D258" s="216" t="s">
        <v>266</v>
      </c>
      <c r="E258" s="43"/>
      <c r="F258" s="276" t="s">
        <v>362</v>
      </c>
      <c r="G258" s="43"/>
      <c r="H258" s="43"/>
      <c r="I258" s="218"/>
      <c r="J258" s="43"/>
      <c r="K258" s="43"/>
      <c r="L258" s="47"/>
      <c r="M258" s="219"/>
      <c r="N258" s="220"/>
      <c r="O258" s="87"/>
      <c r="P258" s="87"/>
      <c r="Q258" s="87"/>
      <c r="R258" s="87"/>
      <c r="S258" s="87"/>
      <c r="T258" s="88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20" t="s">
        <v>266</v>
      </c>
      <c r="AU258" s="20" t="s">
        <v>137</v>
      </c>
    </row>
    <row r="259" s="13" customFormat="1">
      <c r="A259" s="13"/>
      <c r="B259" s="223"/>
      <c r="C259" s="224"/>
      <c r="D259" s="216" t="s">
        <v>143</v>
      </c>
      <c r="E259" s="224"/>
      <c r="F259" s="226" t="s">
        <v>363</v>
      </c>
      <c r="G259" s="224"/>
      <c r="H259" s="227">
        <v>3428.54</v>
      </c>
      <c r="I259" s="228"/>
      <c r="J259" s="224"/>
      <c r="K259" s="224"/>
      <c r="L259" s="229"/>
      <c r="M259" s="230"/>
      <c r="N259" s="231"/>
      <c r="O259" s="231"/>
      <c r="P259" s="231"/>
      <c r="Q259" s="231"/>
      <c r="R259" s="231"/>
      <c r="S259" s="231"/>
      <c r="T259" s="23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3" t="s">
        <v>143</v>
      </c>
      <c r="AU259" s="233" t="s">
        <v>137</v>
      </c>
      <c r="AV259" s="13" t="s">
        <v>82</v>
      </c>
      <c r="AW259" s="13" t="s">
        <v>4</v>
      </c>
      <c r="AX259" s="13" t="s">
        <v>80</v>
      </c>
      <c r="AY259" s="233" t="s">
        <v>127</v>
      </c>
    </row>
    <row r="260" s="2" customFormat="1" ht="16.5" customHeight="1">
      <c r="A260" s="41"/>
      <c r="B260" s="42"/>
      <c r="C260" s="203" t="s">
        <v>364</v>
      </c>
      <c r="D260" s="203" t="s">
        <v>131</v>
      </c>
      <c r="E260" s="204" t="s">
        <v>365</v>
      </c>
      <c r="F260" s="205" t="s">
        <v>366</v>
      </c>
      <c r="G260" s="206" t="s">
        <v>191</v>
      </c>
      <c r="H260" s="207">
        <v>171.42699999999999</v>
      </c>
      <c r="I260" s="208"/>
      <c r="J260" s="209">
        <f>ROUND(I260*H260,2)</f>
        <v>0</v>
      </c>
      <c r="K260" s="205" t="s">
        <v>135</v>
      </c>
      <c r="L260" s="47"/>
      <c r="M260" s="210" t="s">
        <v>19</v>
      </c>
      <c r="N260" s="211" t="s">
        <v>43</v>
      </c>
      <c r="O260" s="87"/>
      <c r="P260" s="212">
        <f>O260*H260</f>
        <v>0</v>
      </c>
      <c r="Q260" s="212">
        <v>0</v>
      </c>
      <c r="R260" s="212">
        <f>Q260*H260</f>
        <v>0</v>
      </c>
      <c r="S260" s="212">
        <v>0</v>
      </c>
      <c r="T260" s="213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14" t="s">
        <v>136</v>
      </c>
      <c r="AT260" s="214" t="s">
        <v>131</v>
      </c>
      <c r="AU260" s="214" t="s">
        <v>137</v>
      </c>
      <c r="AY260" s="20" t="s">
        <v>127</v>
      </c>
      <c r="BE260" s="215">
        <f>IF(N260="základní",J260,0)</f>
        <v>0</v>
      </c>
      <c r="BF260" s="215">
        <f>IF(N260="snížená",J260,0)</f>
        <v>0</v>
      </c>
      <c r="BG260" s="215">
        <f>IF(N260="zákl. přenesená",J260,0)</f>
        <v>0</v>
      </c>
      <c r="BH260" s="215">
        <f>IF(N260="sníž. přenesená",J260,0)</f>
        <v>0</v>
      </c>
      <c r="BI260" s="215">
        <f>IF(N260="nulová",J260,0)</f>
        <v>0</v>
      </c>
      <c r="BJ260" s="20" t="s">
        <v>80</v>
      </c>
      <c r="BK260" s="215">
        <f>ROUND(I260*H260,2)</f>
        <v>0</v>
      </c>
      <c r="BL260" s="20" t="s">
        <v>136</v>
      </c>
      <c r="BM260" s="214" t="s">
        <v>367</v>
      </c>
    </row>
    <row r="261" s="2" customFormat="1">
      <c r="A261" s="41"/>
      <c r="B261" s="42"/>
      <c r="C261" s="43"/>
      <c r="D261" s="216" t="s">
        <v>139</v>
      </c>
      <c r="E261" s="43"/>
      <c r="F261" s="217" t="s">
        <v>368</v>
      </c>
      <c r="G261" s="43"/>
      <c r="H261" s="43"/>
      <c r="I261" s="218"/>
      <c r="J261" s="43"/>
      <c r="K261" s="43"/>
      <c r="L261" s="47"/>
      <c r="M261" s="219"/>
      <c r="N261" s="220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139</v>
      </c>
      <c r="AU261" s="20" t="s">
        <v>137</v>
      </c>
    </row>
    <row r="262" s="2" customFormat="1">
      <c r="A262" s="41"/>
      <c r="B262" s="42"/>
      <c r="C262" s="43"/>
      <c r="D262" s="221" t="s">
        <v>141</v>
      </c>
      <c r="E262" s="43"/>
      <c r="F262" s="222" t="s">
        <v>369</v>
      </c>
      <c r="G262" s="43"/>
      <c r="H262" s="43"/>
      <c r="I262" s="218"/>
      <c r="J262" s="43"/>
      <c r="K262" s="43"/>
      <c r="L262" s="47"/>
      <c r="M262" s="219"/>
      <c r="N262" s="220"/>
      <c r="O262" s="87"/>
      <c r="P262" s="87"/>
      <c r="Q262" s="87"/>
      <c r="R262" s="87"/>
      <c r="S262" s="87"/>
      <c r="T262" s="88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T262" s="20" t="s">
        <v>141</v>
      </c>
      <c r="AU262" s="20" t="s">
        <v>137</v>
      </c>
    </row>
    <row r="263" s="2" customFormat="1" ht="33" customHeight="1">
      <c r="A263" s="41"/>
      <c r="B263" s="42"/>
      <c r="C263" s="203" t="s">
        <v>370</v>
      </c>
      <c r="D263" s="203" t="s">
        <v>131</v>
      </c>
      <c r="E263" s="204" t="s">
        <v>371</v>
      </c>
      <c r="F263" s="205" t="s">
        <v>372</v>
      </c>
      <c r="G263" s="206" t="s">
        <v>373</v>
      </c>
      <c r="H263" s="207">
        <v>308.56900000000002</v>
      </c>
      <c r="I263" s="208"/>
      <c r="J263" s="209">
        <f>ROUND(I263*H263,2)</f>
        <v>0</v>
      </c>
      <c r="K263" s="205" t="s">
        <v>135</v>
      </c>
      <c r="L263" s="47"/>
      <c r="M263" s="210" t="s">
        <v>19</v>
      </c>
      <c r="N263" s="211" t="s">
        <v>43</v>
      </c>
      <c r="O263" s="87"/>
      <c r="P263" s="212">
        <f>O263*H263</f>
        <v>0</v>
      </c>
      <c r="Q263" s="212">
        <v>0</v>
      </c>
      <c r="R263" s="212">
        <f>Q263*H263</f>
        <v>0</v>
      </c>
      <c r="S263" s="212">
        <v>0</v>
      </c>
      <c r="T263" s="213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14" t="s">
        <v>136</v>
      </c>
      <c r="AT263" s="214" t="s">
        <v>131</v>
      </c>
      <c r="AU263" s="214" t="s">
        <v>137</v>
      </c>
      <c r="AY263" s="20" t="s">
        <v>127</v>
      </c>
      <c r="BE263" s="215">
        <f>IF(N263="základní",J263,0)</f>
        <v>0</v>
      </c>
      <c r="BF263" s="215">
        <f>IF(N263="snížená",J263,0)</f>
        <v>0</v>
      </c>
      <c r="BG263" s="215">
        <f>IF(N263="zákl. přenesená",J263,0)</f>
        <v>0</v>
      </c>
      <c r="BH263" s="215">
        <f>IF(N263="sníž. přenesená",J263,0)</f>
        <v>0</v>
      </c>
      <c r="BI263" s="215">
        <f>IF(N263="nulová",J263,0)</f>
        <v>0</v>
      </c>
      <c r="BJ263" s="20" t="s">
        <v>80</v>
      </c>
      <c r="BK263" s="215">
        <f>ROUND(I263*H263,2)</f>
        <v>0</v>
      </c>
      <c r="BL263" s="20" t="s">
        <v>136</v>
      </c>
      <c r="BM263" s="214" t="s">
        <v>374</v>
      </c>
    </row>
    <row r="264" s="2" customFormat="1">
      <c r="A264" s="41"/>
      <c r="B264" s="42"/>
      <c r="C264" s="43"/>
      <c r="D264" s="216" t="s">
        <v>139</v>
      </c>
      <c r="E264" s="43"/>
      <c r="F264" s="217" t="s">
        <v>375</v>
      </c>
      <c r="G264" s="43"/>
      <c r="H264" s="43"/>
      <c r="I264" s="218"/>
      <c r="J264" s="43"/>
      <c r="K264" s="43"/>
      <c r="L264" s="47"/>
      <c r="M264" s="219"/>
      <c r="N264" s="220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20" t="s">
        <v>139</v>
      </c>
      <c r="AU264" s="20" t="s">
        <v>137</v>
      </c>
    </row>
    <row r="265" s="2" customFormat="1">
      <c r="A265" s="41"/>
      <c r="B265" s="42"/>
      <c r="C265" s="43"/>
      <c r="D265" s="221" t="s">
        <v>141</v>
      </c>
      <c r="E265" s="43"/>
      <c r="F265" s="222" t="s">
        <v>376</v>
      </c>
      <c r="G265" s="43"/>
      <c r="H265" s="43"/>
      <c r="I265" s="218"/>
      <c r="J265" s="43"/>
      <c r="K265" s="43"/>
      <c r="L265" s="47"/>
      <c r="M265" s="219"/>
      <c r="N265" s="220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20" t="s">
        <v>141</v>
      </c>
      <c r="AU265" s="20" t="s">
        <v>137</v>
      </c>
    </row>
    <row r="266" s="13" customFormat="1">
      <c r="A266" s="13"/>
      <c r="B266" s="223"/>
      <c r="C266" s="224"/>
      <c r="D266" s="216" t="s">
        <v>143</v>
      </c>
      <c r="E266" s="225" t="s">
        <v>19</v>
      </c>
      <c r="F266" s="226" t="s">
        <v>377</v>
      </c>
      <c r="G266" s="224"/>
      <c r="H266" s="227">
        <v>308.56900000000002</v>
      </c>
      <c r="I266" s="228"/>
      <c r="J266" s="224"/>
      <c r="K266" s="224"/>
      <c r="L266" s="229"/>
      <c r="M266" s="230"/>
      <c r="N266" s="231"/>
      <c r="O266" s="231"/>
      <c r="P266" s="231"/>
      <c r="Q266" s="231"/>
      <c r="R266" s="231"/>
      <c r="S266" s="231"/>
      <c r="T266" s="23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3" t="s">
        <v>143</v>
      </c>
      <c r="AU266" s="233" t="s">
        <v>137</v>
      </c>
      <c r="AV266" s="13" t="s">
        <v>82</v>
      </c>
      <c r="AW266" s="13" t="s">
        <v>33</v>
      </c>
      <c r="AX266" s="13" t="s">
        <v>80</v>
      </c>
      <c r="AY266" s="233" t="s">
        <v>127</v>
      </c>
    </row>
    <row r="267" s="2" customFormat="1" ht="24.15" customHeight="1">
      <c r="A267" s="41"/>
      <c r="B267" s="42"/>
      <c r="C267" s="203" t="s">
        <v>378</v>
      </c>
      <c r="D267" s="203" t="s">
        <v>131</v>
      </c>
      <c r="E267" s="204" t="s">
        <v>223</v>
      </c>
      <c r="F267" s="205" t="s">
        <v>224</v>
      </c>
      <c r="G267" s="206" t="s">
        <v>191</v>
      </c>
      <c r="H267" s="207">
        <v>14.898999999999999</v>
      </c>
      <c r="I267" s="208"/>
      <c r="J267" s="209">
        <f>ROUND(I267*H267,2)</f>
        <v>0</v>
      </c>
      <c r="K267" s="205" t="s">
        <v>135</v>
      </c>
      <c r="L267" s="47"/>
      <c r="M267" s="210" t="s">
        <v>19</v>
      </c>
      <c r="N267" s="211" t="s">
        <v>43</v>
      </c>
      <c r="O267" s="87"/>
      <c r="P267" s="212">
        <f>O267*H267</f>
        <v>0</v>
      </c>
      <c r="Q267" s="212">
        <v>0</v>
      </c>
      <c r="R267" s="212">
        <f>Q267*H267</f>
        <v>0</v>
      </c>
      <c r="S267" s="212">
        <v>0</v>
      </c>
      <c r="T267" s="213">
        <f>S267*H267</f>
        <v>0</v>
      </c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R267" s="214" t="s">
        <v>136</v>
      </c>
      <c r="AT267" s="214" t="s">
        <v>131</v>
      </c>
      <c r="AU267" s="214" t="s">
        <v>137</v>
      </c>
      <c r="AY267" s="20" t="s">
        <v>127</v>
      </c>
      <c r="BE267" s="215">
        <f>IF(N267="základní",J267,0)</f>
        <v>0</v>
      </c>
      <c r="BF267" s="215">
        <f>IF(N267="snížená",J267,0)</f>
        <v>0</v>
      </c>
      <c r="BG267" s="215">
        <f>IF(N267="zákl. přenesená",J267,0)</f>
        <v>0</v>
      </c>
      <c r="BH267" s="215">
        <f>IF(N267="sníž. přenesená",J267,0)</f>
        <v>0</v>
      </c>
      <c r="BI267" s="215">
        <f>IF(N267="nulová",J267,0)</f>
        <v>0</v>
      </c>
      <c r="BJ267" s="20" t="s">
        <v>80</v>
      </c>
      <c r="BK267" s="215">
        <f>ROUND(I267*H267,2)</f>
        <v>0</v>
      </c>
      <c r="BL267" s="20" t="s">
        <v>136</v>
      </c>
      <c r="BM267" s="214" t="s">
        <v>379</v>
      </c>
    </row>
    <row r="268" s="2" customFormat="1">
      <c r="A268" s="41"/>
      <c r="B268" s="42"/>
      <c r="C268" s="43"/>
      <c r="D268" s="216" t="s">
        <v>139</v>
      </c>
      <c r="E268" s="43"/>
      <c r="F268" s="217" t="s">
        <v>226</v>
      </c>
      <c r="G268" s="43"/>
      <c r="H268" s="43"/>
      <c r="I268" s="218"/>
      <c r="J268" s="43"/>
      <c r="K268" s="43"/>
      <c r="L268" s="47"/>
      <c r="M268" s="219"/>
      <c r="N268" s="220"/>
      <c r="O268" s="87"/>
      <c r="P268" s="87"/>
      <c r="Q268" s="87"/>
      <c r="R268" s="87"/>
      <c r="S268" s="87"/>
      <c r="T268" s="8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20" t="s">
        <v>139</v>
      </c>
      <c r="AU268" s="20" t="s">
        <v>137</v>
      </c>
    </row>
    <row r="269" s="2" customFormat="1">
      <c r="A269" s="41"/>
      <c r="B269" s="42"/>
      <c r="C269" s="43"/>
      <c r="D269" s="221" t="s">
        <v>141</v>
      </c>
      <c r="E269" s="43"/>
      <c r="F269" s="222" t="s">
        <v>227</v>
      </c>
      <c r="G269" s="43"/>
      <c r="H269" s="43"/>
      <c r="I269" s="218"/>
      <c r="J269" s="43"/>
      <c r="K269" s="43"/>
      <c r="L269" s="47"/>
      <c r="M269" s="219"/>
      <c r="N269" s="220"/>
      <c r="O269" s="87"/>
      <c r="P269" s="87"/>
      <c r="Q269" s="87"/>
      <c r="R269" s="87"/>
      <c r="S269" s="87"/>
      <c r="T269" s="88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T269" s="20" t="s">
        <v>141</v>
      </c>
      <c r="AU269" s="20" t="s">
        <v>137</v>
      </c>
    </row>
    <row r="270" s="13" customFormat="1">
      <c r="A270" s="13"/>
      <c r="B270" s="223"/>
      <c r="C270" s="224"/>
      <c r="D270" s="216" t="s">
        <v>143</v>
      </c>
      <c r="E270" s="225" t="s">
        <v>19</v>
      </c>
      <c r="F270" s="226" t="s">
        <v>380</v>
      </c>
      <c r="G270" s="224"/>
      <c r="H270" s="227">
        <v>4</v>
      </c>
      <c r="I270" s="228"/>
      <c r="J270" s="224"/>
      <c r="K270" s="224"/>
      <c r="L270" s="229"/>
      <c r="M270" s="230"/>
      <c r="N270" s="231"/>
      <c r="O270" s="231"/>
      <c r="P270" s="231"/>
      <c r="Q270" s="231"/>
      <c r="R270" s="231"/>
      <c r="S270" s="231"/>
      <c r="T270" s="23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3" t="s">
        <v>143</v>
      </c>
      <c r="AU270" s="233" t="s">
        <v>137</v>
      </c>
      <c r="AV270" s="13" t="s">
        <v>82</v>
      </c>
      <c r="AW270" s="13" t="s">
        <v>33</v>
      </c>
      <c r="AX270" s="13" t="s">
        <v>72</v>
      </c>
      <c r="AY270" s="233" t="s">
        <v>127</v>
      </c>
    </row>
    <row r="271" s="16" customFormat="1">
      <c r="A271" s="16"/>
      <c r="B271" s="255"/>
      <c r="C271" s="256"/>
      <c r="D271" s="216" t="s">
        <v>143</v>
      </c>
      <c r="E271" s="257" t="s">
        <v>19</v>
      </c>
      <c r="F271" s="258" t="s">
        <v>381</v>
      </c>
      <c r="G271" s="256"/>
      <c r="H271" s="259">
        <v>4</v>
      </c>
      <c r="I271" s="260"/>
      <c r="J271" s="256"/>
      <c r="K271" s="256"/>
      <c r="L271" s="261"/>
      <c r="M271" s="262"/>
      <c r="N271" s="263"/>
      <c r="O271" s="263"/>
      <c r="P271" s="263"/>
      <c r="Q271" s="263"/>
      <c r="R271" s="263"/>
      <c r="S271" s="263"/>
      <c r="T271" s="264"/>
      <c r="U271" s="16"/>
      <c r="V271" s="16"/>
      <c r="W271" s="16"/>
      <c r="X271" s="16"/>
      <c r="Y271" s="16"/>
      <c r="Z271" s="16"/>
      <c r="AA271" s="16"/>
      <c r="AB271" s="16"/>
      <c r="AC271" s="16"/>
      <c r="AD271" s="16"/>
      <c r="AE271" s="16"/>
      <c r="AT271" s="265" t="s">
        <v>143</v>
      </c>
      <c r="AU271" s="265" t="s">
        <v>137</v>
      </c>
      <c r="AV271" s="16" t="s">
        <v>137</v>
      </c>
      <c r="AW271" s="16" t="s">
        <v>33</v>
      </c>
      <c r="AX271" s="16" t="s">
        <v>72</v>
      </c>
      <c r="AY271" s="265" t="s">
        <v>127</v>
      </c>
    </row>
    <row r="272" s="13" customFormat="1">
      <c r="A272" s="13"/>
      <c r="B272" s="223"/>
      <c r="C272" s="224"/>
      <c r="D272" s="216" t="s">
        <v>143</v>
      </c>
      <c r="E272" s="225" t="s">
        <v>19</v>
      </c>
      <c r="F272" s="226" t="s">
        <v>382</v>
      </c>
      <c r="G272" s="224"/>
      <c r="H272" s="227">
        <v>9.4990000000000006</v>
      </c>
      <c r="I272" s="228"/>
      <c r="J272" s="224"/>
      <c r="K272" s="224"/>
      <c r="L272" s="229"/>
      <c r="M272" s="230"/>
      <c r="N272" s="231"/>
      <c r="O272" s="231"/>
      <c r="P272" s="231"/>
      <c r="Q272" s="231"/>
      <c r="R272" s="231"/>
      <c r="S272" s="231"/>
      <c r="T272" s="23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3" t="s">
        <v>143</v>
      </c>
      <c r="AU272" s="233" t="s">
        <v>137</v>
      </c>
      <c r="AV272" s="13" t="s">
        <v>82</v>
      </c>
      <c r="AW272" s="13" t="s">
        <v>33</v>
      </c>
      <c r="AX272" s="13" t="s">
        <v>72</v>
      </c>
      <c r="AY272" s="233" t="s">
        <v>127</v>
      </c>
    </row>
    <row r="273" s="13" customFormat="1">
      <c r="A273" s="13"/>
      <c r="B273" s="223"/>
      <c r="C273" s="224"/>
      <c r="D273" s="216" t="s">
        <v>143</v>
      </c>
      <c r="E273" s="225" t="s">
        <v>19</v>
      </c>
      <c r="F273" s="226" t="s">
        <v>383</v>
      </c>
      <c r="G273" s="224"/>
      <c r="H273" s="227">
        <v>0.40000000000000002</v>
      </c>
      <c r="I273" s="228"/>
      <c r="J273" s="224"/>
      <c r="K273" s="224"/>
      <c r="L273" s="229"/>
      <c r="M273" s="230"/>
      <c r="N273" s="231"/>
      <c r="O273" s="231"/>
      <c r="P273" s="231"/>
      <c r="Q273" s="231"/>
      <c r="R273" s="231"/>
      <c r="S273" s="231"/>
      <c r="T273" s="23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3" t="s">
        <v>143</v>
      </c>
      <c r="AU273" s="233" t="s">
        <v>137</v>
      </c>
      <c r="AV273" s="13" t="s">
        <v>82</v>
      </c>
      <c r="AW273" s="13" t="s">
        <v>33</v>
      </c>
      <c r="AX273" s="13" t="s">
        <v>72</v>
      </c>
      <c r="AY273" s="233" t="s">
        <v>127</v>
      </c>
    </row>
    <row r="274" s="13" customFormat="1">
      <c r="A274" s="13"/>
      <c r="B274" s="223"/>
      <c r="C274" s="224"/>
      <c r="D274" s="216" t="s">
        <v>143</v>
      </c>
      <c r="E274" s="225" t="s">
        <v>19</v>
      </c>
      <c r="F274" s="226" t="s">
        <v>384</v>
      </c>
      <c r="G274" s="224"/>
      <c r="H274" s="227">
        <v>1</v>
      </c>
      <c r="I274" s="228"/>
      <c r="J274" s="224"/>
      <c r="K274" s="224"/>
      <c r="L274" s="229"/>
      <c r="M274" s="230"/>
      <c r="N274" s="231"/>
      <c r="O274" s="231"/>
      <c r="P274" s="231"/>
      <c r="Q274" s="231"/>
      <c r="R274" s="231"/>
      <c r="S274" s="231"/>
      <c r="T274" s="23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3" t="s">
        <v>143</v>
      </c>
      <c r="AU274" s="233" t="s">
        <v>137</v>
      </c>
      <c r="AV274" s="13" t="s">
        <v>82</v>
      </c>
      <c r="AW274" s="13" t="s">
        <v>33</v>
      </c>
      <c r="AX274" s="13" t="s">
        <v>72</v>
      </c>
      <c r="AY274" s="233" t="s">
        <v>127</v>
      </c>
    </row>
    <row r="275" s="16" customFormat="1">
      <c r="A275" s="16"/>
      <c r="B275" s="255"/>
      <c r="C275" s="256"/>
      <c r="D275" s="216" t="s">
        <v>143</v>
      </c>
      <c r="E275" s="257" t="s">
        <v>19</v>
      </c>
      <c r="F275" s="258" t="s">
        <v>381</v>
      </c>
      <c r="G275" s="256"/>
      <c r="H275" s="259">
        <v>10.898999999999999</v>
      </c>
      <c r="I275" s="260"/>
      <c r="J275" s="256"/>
      <c r="K275" s="256"/>
      <c r="L275" s="261"/>
      <c r="M275" s="262"/>
      <c r="N275" s="263"/>
      <c r="O275" s="263"/>
      <c r="P275" s="263"/>
      <c r="Q275" s="263"/>
      <c r="R275" s="263"/>
      <c r="S275" s="263"/>
      <c r="T275" s="264"/>
      <c r="U275" s="16"/>
      <c r="V275" s="16"/>
      <c r="W275" s="16"/>
      <c r="X275" s="16"/>
      <c r="Y275" s="16"/>
      <c r="Z275" s="16"/>
      <c r="AA275" s="16"/>
      <c r="AB275" s="16"/>
      <c r="AC275" s="16"/>
      <c r="AD275" s="16"/>
      <c r="AE275" s="16"/>
      <c r="AT275" s="265" t="s">
        <v>143</v>
      </c>
      <c r="AU275" s="265" t="s">
        <v>137</v>
      </c>
      <c r="AV275" s="16" t="s">
        <v>137</v>
      </c>
      <c r="AW275" s="16" t="s">
        <v>33</v>
      </c>
      <c r="AX275" s="16" t="s">
        <v>72</v>
      </c>
      <c r="AY275" s="265" t="s">
        <v>127</v>
      </c>
    </row>
    <row r="276" s="14" customFormat="1">
      <c r="A276" s="14"/>
      <c r="B276" s="234"/>
      <c r="C276" s="235"/>
      <c r="D276" s="216" t="s">
        <v>143</v>
      </c>
      <c r="E276" s="236" t="s">
        <v>19</v>
      </c>
      <c r="F276" s="237" t="s">
        <v>146</v>
      </c>
      <c r="G276" s="235"/>
      <c r="H276" s="238">
        <v>14.898999999999999</v>
      </c>
      <c r="I276" s="239"/>
      <c r="J276" s="235"/>
      <c r="K276" s="235"/>
      <c r="L276" s="240"/>
      <c r="M276" s="241"/>
      <c r="N276" s="242"/>
      <c r="O276" s="242"/>
      <c r="P276" s="242"/>
      <c r="Q276" s="242"/>
      <c r="R276" s="242"/>
      <c r="S276" s="242"/>
      <c r="T276" s="243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4" t="s">
        <v>143</v>
      </c>
      <c r="AU276" s="244" t="s">
        <v>137</v>
      </c>
      <c r="AV276" s="14" t="s">
        <v>136</v>
      </c>
      <c r="AW276" s="14" t="s">
        <v>33</v>
      </c>
      <c r="AX276" s="14" t="s">
        <v>80</v>
      </c>
      <c r="AY276" s="244" t="s">
        <v>127</v>
      </c>
    </row>
    <row r="277" s="2" customFormat="1" ht="37.8" customHeight="1">
      <c r="A277" s="41"/>
      <c r="B277" s="42"/>
      <c r="C277" s="203" t="s">
        <v>385</v>
      </c>
      <c r="D277" s="203" t="s">
        <v>131</v>
      </c>
      <c r="E277" s="204" t="s">
        <v>386</v>
      </c>
      <c r="F277" s="205" t="s">
        <v>387</v>
      </c>
      <c r="G277" s="206" t="s">
        <v>191</v>
      </c>
      <c r="H277" s="207">
        <v>1.663</v>
      </c>
      <c r="I277" s="208"/>
      <c r="J277" s="209">
        <f>ROUND(I277*H277,2)</f>
        <v>0</v>
      </c>
      <c r="K277" s="205" t="s">
        <v>135</v>
      </c>
      <c r="L277" s="47"/>
      <c r="M277" s="210" t="s">
        <v>19</v>
      </c>
      <c r="N277" s="211" t="s">
        <v>43</v>
      </c>
      <c r="O277" s="87"/>
      <c r="P277" s="212">
        <f>O277*H277</f>
        <v>0</v>
      </c>
      <c r="Q277" s="212">
        <v>0</v>
      </c>
      <c r="R277" s="212">
        <f>Q277*H277</f>
        <v>0</v>
      </c>
      <c r="S277" s="212">
        <v>0</v>
      </c>
      <c r="T277" s="213">
        <f>S277*H277</f>
        <v>0</v>
      </c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R277" s="214" t="s">
        <v>136</v>
      </c>
      <c r="AT277" s="214" t="s">
        <v>131</v>
      </c>
      <c r="AU277" s="214" t="s">
        <v>137</v>
      </c>
      <c r="AY277" s="20" t="s">
        <v>127</v>
      </c>
      <c r="BE277" s="215">
        <f>IF(N277="základní",J277,0)</f>
        <v>0</v>
      </c>
      <c r="BF277" s="215">
        <f>IF(N277="snížená",J277,0)</f>
        <v>0</v>
      </c>
      <c r="BG277" s="215">
        <f>IF(N277="zákl. přenesená",J277,0)</f>
        <v>0</v>
      </c>
      <c r="BH277" s="215">
        <f>IF(N277="sníž. přenesená",J277,0)</f>
        <v>0</v>
      </c>
      <c r="BI277" s="215">
        <f>IF(N277="nulová",J277,0)</f>
        <v>0</v>
      </c>
      <c r="BJ277" s="20" t="s">
        <v>80</v>
      </c>
      <c r="BK277" s="215">
        <f>ROUND(I277*H277,2)</f>
        <v>0</v>
      </c>
      <c r="BL277" s="20" t="s">
        <v>136</v>
      </c>
      <c r="BM277" s="214" t="s">
        <v>388</v>
      </c>
    </row>
    <row r="278" s="2" customFormat="1">
      <c r="A278" s="41"/>
      <c r="B278" s="42"/>
      <c r="C278" s="43"/>
      <c r="D278" s="216" t="s">
        <v>139</v>
      </c>
      <c r="E278" s="43"/>
      <c r="F278" s="217" t="s">
        <v>389</v>
      </c>
      <c r="G278" s="43"/>
      <c r="H278" s="43"/>
      <c r="I278" s="218"/>
      <c r="J278" s="43"/>
      <c r="K278" s="43"/>
      <c r="L278" s="47"/>
      <c r="M278" s="219"/>
      <c r="N278" s="220"/>
      <c r="O278" s="87"/>
      <c r="P278" s="87"/>
      <c r="Q278" s="87"/>
      <c r="R278" s="87"/>
      <c r="S278" s="87"/>
      <c r="T278" s="88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T278" s="20" t="s">
        <v>139</v>
      </c>
      <c r="AU278" s="20" t="s">
        <v>137</v>
      </c>
    </row>
    <row r="279" s="2" customFormat="1">
      <c r="A279" s="41"/>
      <c r="B279" s="42"/>
      <c r="C279" s="43"/>
      <c r="D279" s="221" t="s">
        <v>141</v>
      </c>
      <c r="E279" s="43"/>
      <c r="F279" s="222" t="s">
        <v>390</v>
      </c>
      <c r="G279" s="43"/>
      <c r="H279" s="43"/>
      <c r="I279" s="218"/>
      <c r="J279" s="43"/>
      <c r="K279" s="43"/>
      <c r="L279" s="47"/>
      <c r="M279" s="219"/>
      <c r="N279" s="220"/>
      <c r="O279" s="87"/>
      <c r="P279" s="87"/>
      <c r="Q279" s="87"/>
      <c r="R279" s="87"/>
      <c r="S279" s="87"/>
      <c r="T279" s="88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T279" s="20" t="s">
        <v>141</v>
      </c>
      <c r="AU279" s="20" t="s">
        <v>137</v>
      </c>
    </row>
    <row r="280" s="13" customFormat="1">
      <c r="A280" s="13"/>
      <c r="B280" s="223"/>
      <c r="C280" s="224"/>
      <c r="D280" s="216" t="s">
        <v>143</v>
      </c>
      <c r="E280" s="225" t="s">
        <v>19</v>
      </c>
      <c r="F280" s="226" t="s">
        <v>391</v>
      </c>
      <c r="G280" s="224"/>
      <c r="H280" s="227">
        <v>1.663</v>
      </c>
      <c r="I280" s="228"/>
      <c r="J280" s="224"/>
      <c r="K280" s="224"/>
      <c r="L280" s="229"/>
      <c r="M280" s="230"/>
      <c r="N280" s="231"/>
      <c r="O280" s="231"/>
      <c r="P280" s="231"/>
      <c r="Q280" s="231"/>
      <c r="R280" s="231"/>
      <c r="S280" s="231"/>
      <c r="T280" s="23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3" t="s">
        <v>143</v>
      </c>
      <c r="AU280" s="233" t="s">
        <v>137</v>
      </c>
      <c r="AV280" s="13" t="s">
        <v>82</v>
      </c>
      <c r="AW280" s="13" t="s">
        <v>33</v>
      </c>
      <c r="AX280" s="13" t="s">
        <v>80</v>
      </c>
      <c r="AY280" s="233" t="s">
        <v>127</v>
      </c>
    </row>
    <row r="281" s="2" customFormat="1" ht="37.8" customHeight="1">
      <c r="A281" s="41"/>
      <c r="B281" s="42"/>
      <c r="C281" s="203" t="s">
        <v>392</v>
      </c>
      <c r="D281" s="203" t="s">
        <v>131</v>
      </c>
      <c r="E281" s="204" t="s">
        <v>230</v>
      </c>
      <c r="F281" s="205" t="s">
        <v>231</v>
      </c>
      <c r="G281" s="206" t="s">
        <v>191</v>
      </c>
      <c r="H281" s="207">
        <v>10.898999999999999</v>
      </c>
      <c r="I281" s="208"/>
      <c r="J281" s="209">
        <f>ROUND(I281*H281,2)</f>
        <v>0</v>
      </c>
      <c r="K281" s="205" t="s">
        <v>135</v>
      </c>
      <c r="L281" s="47"/>
      <c r="M281" s="210" t="s">
        <v>19</v>
      </c>
      <c r="N281" s="211" t="s">
        <v>43</v>
      </c>
      <c r="O281" s="87"/>
      <c r="P281" s="212">
        <f>O281*H281</f>
        <v>0</v>
      </c>
      <c r="Q281" s="212">
        <v>0</v>
      </c>
      <c r="R281" s="212">
        <f>Q281*H281</f>
        <v>0</v>
      </c>
      <c r="S281" s="212">
        <v>0</v>
      </c>
      <c r="T281" s="213">
        <f>S281*H281</f>
        <v>0</v>
      </c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R281" s="214" t="s">
        <v>136</v>
      </c>
      <c r="AT281" s="214" t="s">
        <v>131</v>
      </c>
      <c r="AU281" s="214" t="s">
        <v>137</v>
      </c>
      <c r="AY281" s="20" t="s">
        <v>127</v>
      </c>
      <c r="BE281" s="215">
        <f>IF(N281="základní",J281,0)</f>
        <v>0</v>
      </c>
      <c r="BF281" s="215">
        <f>IF(N281="snížená",J281,0)</f>
        <v>0</v>
      </c>
      <c r="BG281" s="215">
        <f>IF(N281="zákl. přenesená",J281,0)</f>
        <v>0</v>
      </c>
      <c r="BH281" s="215">
        <f>IF(N281="sníž. přenesená",J281,0)</f>
        <v>0</v>
      </c>
      <c r="BI281" s="215">
        <f>IF(N281="nulová",J281,0)</f>
        <v>0</v>
      </c>
      <c r="BJ281" s="20" t="s">
        <v>80</v>
      </c>
      <c r="BK281" s="215">
        <f>ROUND(I281*H281,2)</f>
        <v>0</v>
      </c>
      <c r="BL281" s="20" t="s">
        <v>136</v>
      </c>
      <c r="BM281" s="214" t="s">
        <v>393</v>
      </c>
    </row>
    <row r="282" s="2" customFormat="1">
      <c r="A282" s="41"/>
      <c r="B282" s="42"/>
      <c r="C282" s="43"/>
      <c r="D282" s="216" t="s">
        <v>139</v>
      </c>
      <c r="E282" s="43"/>
      <c r="F282" s="217" t="s">
        <v>233</v>
      </c>
      <c r="G282" s="43"/>
      <c r="H282" s="43"/>
      <c r="I282" s="218"/>
      <c r="J282" s="43"/>
      <c r="K282" s="43"/>
      <c r="L282" s="47"/>
      <c r="M282" s="219"/>
      <c r="N282" s="220"/>
      <c r="O282" s="87"/>
      <c r="P282" s="87"/>
      <c r="Q282" s="87"/>
      <c r="R282" s="87"/>
      <c r="S282" s="87"/>
      <c r="T282" s="88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T282" s="20" t="s">
        <v>139</v>
      </c>
      <c r="AU282" s="20" t="s">
        <v>137</v>
      </c>
    </row>
    <row r="283" s="2" customFormat="1">
      <c r="A283" s="41"/>
      <c r="B283" s="42"/>
      <c r="C283" s="43"/>
      <c r="D283" s="221" t="s">
        <v>141</v>
      </c>
      <c r="E283" s="43"/>
      <c r="F283" s="222" t="s">
        <v>234</v>
      </c>
      <c r="G283" s="43"/>
      <c r="H283" s="43"/>
      <c r="I283" s="218"/>
      <c r="J283" s="43"/>
      <c r="K283" s="43"/>
      <c r="L283" s="47"/>
      <c r="M283" s="219"/>
      <c r="N283" s="220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20" t="s">
        <v>141</v>
      </c>
      <c r="AU283" s="20" t="s">
        <v>137</v>
      </c>
    </row>
    <row r="284" s="13" customFormat="1">
      <c r="A284" s="13"/>
      <c r="B284" s="223"/>
      <c r="C284" s="224"/>
      <c r="D284" s="216" t="s">
        <v>143</v>
      </c>
      <c r="E284" s="225" t="s">
        <v>19</v>
      </c>
      <c r="F284" s="226" t="s">
        <v>382</v>
      </c>
      <c r="G284" s="224"/>
      <c r="H284" s="227">
        <v>9.4990000000000006</v>
      </c>
      <c r="I284" s="228"/>
      <c r="J284" s="224"/>
      <c r="K284" s="224"/>
      <c r="L284" s="229"/>
      <c r="M284" s="230"/>
      <c r="N284" s="231"/>
      <c r="O284" s="231"/>
      <c r="P284" s="231"/>
      <c r="Q284" s="231"/>
      <c r="R284" s="231"/>
      <c r="S284" s="231"/>
      <c r="T284" s="23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3" t="s">
        <v>143</v>
      </c>
      <c r="AU284" s="233" t="s">
        <v>137</v>
      </c>
      <c r="AV284" s="13" t="s">
        <v>82</v>
      </c>
      <c r="AW284" s="13" t="s">
        <v>33</v>
      </c>
      <c r="AX284" s="13" t="s">
        <v>72</v>
      </c>
      <c r="AY284" s="233" t="s">
        <v>127</v>
      </c>
    </row>
    <row r="285" s="13" customFormat="1">
      <c r="A285" s="13"/>
      <c r="B285" s="223"/>
      <c r="C285" s="224"/>
      <c r="D285" s="216" t="s">
        <v>143</v>
      </c>
      <c r="E285" s="225" t="s">
        <v>19</v>
      </c>
      <c r="F285" s="226" t="s">
        <v>383</v>
      </c>
      <c r="G285" s="224"/>
      <c r="H285" s="227">
        <v>0.40000000000000002</v>
      </c>
      <c r="I285" s="228"/>
      <c r="J285" s="224"/>
      <c r="K285" s="224"/>
      <c r="L285" s="229"/>
      <c r="M285" s="230"/>
      <c r="N285" s="231"/>
      <c r="O285" s="231"/>
      <c r="P285" s="231"/>
      <c r="Q285" s="231"/>
      <c r="R285" s="231"/>
      <c r="S285" s="231"/>
      <c r="T285" s="23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3" t="s">
        <v>143</v>
      </c>
      <c r="AU285" s="233" t="s">
        <v>137</v>
      </c>
      <c r="AV285" s="13" t="s">
        <v>82</v>
      </c>
      <c r="AW285" s="13" t="s">
        <v>33</v>
      </c>
      <c r="AX285" s="13" t="s">
        <v>72</v>
      </c>
      <c r="AY285" s="233" t="s">
        <v>127</v>
      </c>
    </row>
    <row r="286" s="13" customFormat="1">
      <c r="A286" s="13"/>
      <c r="B286" s="223"/>
      <c r="C286" s="224"/>
      <c r="D286" s="216" t="s">
        <v>143</v>
      </c>
      <c r="E286" s="225" t="s">
        <v>19</v>
      </c>
      <c r="F286" s="226" t="s">
        <v>384</v>
      </c>
      <c r="G286" s="224"/>
      <c r="H286" s="227">
        <v>1</v>
      </c>
      <c r="I286" s="228"/>
      <c r="J286" s="224"/>
      <c r="K286" s="224"/>
      <c r="L286" s="229"/>
      <c r="M286" s="230"/>
      <c r="N286" s="231"/>
      <c r="O286" s="231"/>
      <c r="P286" s="231"/>
      <c r="Q286" s="231"/>
      <c r="R286" s="231"/>
      <c r="S286" s="231"/>
      <c r="T286" s="23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3" t="s">
        <v>143</v>
      </c>
      <c r="AU286" s="233" t="s">
        <v>137</v>
      </c>
      <c r="AV286" s="13" t="s">
        <v>82</v>
      </c>
      <c r="AW286" s="13" t="s">
        <v>33</v>
      </c>
      <c r="AX286" s="13" t="s">
        <v>72</v>
      </c>
      <c r="AY286" s="233" t="s">
        <v>127</v>
      </c>
    </row>
    <row r="287" s="14" customFormat="1">
      <c r="A287" s="14"/>
      <c r="B287" s="234"/>
      <c r="C287" s="235"/>
      <c r="D287" s="216" t="s">
        <v>143</v>
      </c>
      <c r="E287" s="236" t="s">
        <v>19</v>
      </c>
      <c r="F287" s="237" t="s">
        <v>146</v>
      </c>
      <c r="G287" s="235"/>
      <c r="H287" s="238">
        <v>10.898999999999999</v>
      </c>
      <c r="I287" s="239"/>
      <c r="J287" s="235"/>
      <c r="K287" s="235"/>
      <c r="L287" s="240"/>
      <c r="M287" s="241"/>
      <c r="N287" s="242"/>
      <c r="O287" s="242"/>
      <c r="P287" s="242"/>
      <c r="Q287" s="242"/>
      <c r="R287" s="242"/>
      <c r="S287" s="242"/>
      <c r="T287" s="243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4" t="s">
        <v>143</v>
      </c>
      <c r="AU287" s="244" t="s">
        <v>137</v>
      </c>
      <c r="AV287" s="14" t="s">
        <v>136</v>
      </c>
      <c r="AW287" s="14" t="s">
        <v>33</v>
      </c>
      <c r="AX287" s="14" t="s">
        <v>80</v>
      </c>
      <c r="AY287" s="244" t="s">
        <v>127</v>
      </c>
    </row>
    <row r="288" s="2" customFormat="1" ht="24.15" customHeight="1">
      <c r="A288" s="41"/>
      <c r="B288" s="42"/>
      <c r="C288" s="203" t="s">
        <v>394</v>
      </c>
      <c r="D288" s="203" t="s">
        <v>131</v>
      </c>
      <c r="E288" s="204" t="s">
        <v>395</v>
      </c>
      <c r="F288" s="205" t="s">
        <v>396</v>
      </c>
      <c r="G288" s="206" t="s">
        <v>191</v>
      </c>
      <c r="H288" s="207">
        <v>4</v>
      </c>
      <c r="I288" s="208"/>
      <c r="J288" s="209">
        <f>ROUND(I288*H288,2)</f>
        <v>0</v>
      </c>
      <c r="K288" s="205" t="s">
        <v>135</v>
      </c>
      <c r="L288" s="47"/>
      <c r="M288" s="210" t="s">
        <v>19</v>
      </c>
      <c r="N288" s="211" t="s">
        <v>43</v>
      </c>
      <c r="O288" s="87"/>
      <c r="P288" s="212">
        <f>O288*H288</f>
        <v>0</v>
      </c>
      <c r="Q288" s="212">
        <v>0</v>
      </c>
      <c r="R288" s="212">
        <f>Q288*H288</f>
        <v>0</v>
      </c>
      <c r="S288" s="212">
        <v>0</v>
      </c>
      <c r="T288" s="213">
        <f>S288*H288</f>
        <v>0</v>
      </c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R288" s="214" t="s">
        <v>136</v>
      </c>
      <c r="AT288" s="214" t="s">
        <v>131</v>
      </c>
      <c r="AU288" s="214" t="s">
        <v>137</v>
      </c>
      <c r="AY288" s="20" t="s">
        <v>127</v>
      </c>
      <c r="BE288" s="215">
        <f>IF(N288="základní",J288,0)</f>
        <v>0</v>
      </c>
      <c r="BF288" s="215">
        <f>IF(N288="snížená",J288,0)</f>
        <v>0</v>
      </c>
      <c r="BG288" s="215">
        <f>IF(N288="zákl. přenesená",J288,0)</f>
        <v>0</v>
      </c>
      <c r="BH288" s="215">
        <f>IF(N288="sníž. přenesená",J288,0)</f>
        <v>0</v>
      </c>
      <c r="BI288" s="215">
        <f>IF(N288="nulová",J288,0)</f>
        <v>0</v>
      </c>
      <c r="BJ288" s="20" t="s">
        <v>80</v>
      </c>
      <c r="BK288" s="215">
        <f>ROUND(I288*H288,2)</f>
        <v>0</v>
      </c>
      <c r="BL288" s="20" t="s">
        <v>136</v>
      </c>
      <c r="BM288" s="214" t="s">
        <v>397</v>
      </c>
    </row>
    <row r="289" s="2" customFormat="1">
      <c r="A289" s="41"/>
      <c r="B289" s="42"/>
      <c r="C289" s="43"/>
      <c r="D289" s="216" t="s">
        <v>139</v>
      </c>
      <c r="E289" s="43"/>
      <c r="F289" s="217" t="s">
        <v>398</v>
      </c>
      <c r="G289" s="43"/>
      <c r="H289" s="43"/>
      <c r="I289" s="218"/>
      <c r="J289" s="43"/>
      <c r="K289" s="43"/>
      <c r="L289" s="47"/>
      <c r="M289" s="219"/>
      <c r="N289" s="220"/>
      <c r="O289" s="87"/>
      <c r="P289" s="87"/>
      <c r="Q289" s="87"/>
      <c r="R289" s="87"/>
      <c r="S289" s="87"/>
      <c r="T289" s="88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T289" s="20" t="s">
        <v>139</v>
      </c>
      <c r="AU289" s="20" t="s">
        <v>137</v>
      </c>
    </row>
    <row r="290" s="2" customFormat="1">
      <c r="A290" s="41"/>
      <c r="B290" s="42"/>
      <c r="C290" s="43"/>
      <c r="D290" s="221" t="s">
        <v>141</v>
      </c>
      <c r="E290" s="43"/>
      <c r="F290" s="222" t="s">
        <v>399</v>
      </c>
      <c r="G290" s="43"/>
      <c r="H290" s="43"/>
      <c r="I290" s="218"/>
      <c r="J290" s="43"/>
      <c r="K290" s="43"/>
      <c r="L290" s="47"/>
      <c r="M290" s="219"/>
      <c r="N290" s="220"/>
      <c r="O290" s="87"/>
      <c r="P290" s="87"/>
      <c r="Q290" s="87"/>
      <c r="R290" s="87"/>
      <c r="S290" s="87"/>
      <c r="T290" s="88"/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T290" s="20" t="s">
        <v>141</v>
      </c>
      <c r="AU290" s="20" t="s">
        <v>137</v>
      </c>
    </row>
    <row r="291" s="13" customFormat="1">
      <c r="A291" s="13"/>
      <c r="B291" s="223"/>
      <c r="C291" s="224"/>
      <c r="D291" s="216" t="s">
        <v>143</v>
      </c>
      <c r="E291" s="225" t="s">
        <v>19</v>
      </c>
      <c r="F291" s="226" t="s">
        <v>380</v>
      </c>
      <c r="G291" s="224"/>
      <c r="H291" s="227">
        <v>4</v>
      </c>
      <c r="I291" s="228"/>
      <c r="J291" s="224"/>
      <c r="K291" s="224"/>
      <c r="L291" s="229"/>
      <c r="M291" s="230"/>
      <c r="N291" s="231"/>
      <c r="O291" s="231"/>
      <c r="P291" s="231"/>
      <c r="Q291" s="231"/>
      <c r="R291" s="231"/>
      <c r="S291" s="231"/>
      <c r="T291" s="23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3" t="s">
        <v>143</v>
      </c>
      <c r="AU291" s="233" t="s">
        <v>137</v>
      </c>
      <c r="AV291" s="13" t="s">
        <v>82</v>
      </c>
      <c r="AW291" s="13" t="s">
        <v>33</v>
      </c>
      <c r="AX291" s="13" t="s">
        <v>80</v>
      </c>
      <c r="AY291" s="233" t="s">
        <v>127</v>
      </c>
    </row>
    <row r="292" s="2" customFormat="1" ht="16.5" customHeight="1">
      <c r="A292" s="41"/>
      <c r="B292" s="42"/>
      <c r="C292" s="203" t="s">
        <v>400</v>
      </c>
      <c r="D292" s="203" t="s">
        <v>131</v>
      </c>
      <c r="E292" s="204" t="s">
        <v>401</v>
      </c>
      <c r="F292" s="205" t="s">
        <v>402</v>
      </c>
      <c r="G292" s="206" t="s">
        <v>191</v>
      </c>
      <c r="H292" s="207">
        <v>4</v>
      </c>
      <c r="I292" s="208"/>
      <c r="J292" s="209">
        <f>ROUND(I292*H292,2)</f>
        <v>0</v>
      </c>
      <c r="K292" s="205" t="s">
        <v>135</v>
      </c>
      <c r="L292" s="47"/>
      <c r="M292" s="210" t="s">
        <v>19</v>
      </c>
      <c r="N292" s="211" t="s">
        <v>43</v>
      </c>
      <c r="O292" s="87"/>
      <c r="P292" s="212">
        <f>O292*H292</f>
        <v>0</v>
      </c>
      <c r="Q292" s="212">
        <v>0</v>
      </c>
      <c r="R292" s="212">
        <f>Q292*H292</f>
        <v>0</v>
      </c>
      <c r="S292" s="212">
        <v>0</v>
      </c>
      <c r="T292" s="213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14" t="s">
        <v>136</v>
      </c>
      <c r="AT292" s="214" t="s">
        <v>131</v>
      </c>
      <c r="AU292" s="214" t="s">
        <v>137</v>
      </c>
      <c r="AY292" s="20" t="s">
        <v>127</v>
      </c>
      <c r="BE292" s="215">
        <f>IF(N292="základní",J292,0)</f>
        <v>0</v>
      </c>
      <c r="BF292" s="215">
        <f>IF(N292="snížená",J292,0)</f>
        <v>0</v>
      </c>
      <c r="BG292" s="215">
        <f>IF(N292="zákl. přenesená",J292,0)</f>
        <v>0</v>
      </c>
      <c r="BH292" s="215">
        <f>IF(N292="sníž. přenesená",J292,0)</f>
        <v>0</v>
      </c>
      <c r="BI292" s="215">
        <f>IF(N292="nulová",J292,0)</f>
        <v>0</v>
      </c>
      <c r="BJ292" s="20" t="s">
        <v>80</v>
      </c>
      <c r="BK292" s="215">
        <f>ROUND(I292*H292,2)</f>
        <v>0</v>
      </c>
      <c r="BL292" s="20" t="s">
        <v>136</v>
      </c>
      <c r="BM292" s="214" t="s">
        <v>403</v>
      </c>
    </row>
    <row r="293" s="2" customFormat="1">
      <c r="A293" s="41"/>
      <c r="B293" s="42"/>
      <c r="C293" s="43"/>
      <c r="D293" s="216" t="s">
        <v>139</v>
      </c>
      <c r="E293" s="43"/>
      <c r="F293" s="217" t="s">
        <v>404</v>
      </c>
      <c r="G293" s="43"/>
      <c r="H293" s="43"/>
      <c r="I293" s="218"/>
      <c r="J293" s="43"/>
      <c r="K293" s="43"/>
      <c r="L293" s="47"/>
      <c r="M293" s="219"/>
      <c r="N293" s="220"/>
      <c r="O293" s="87"/>
      <c r="P293" s="87"/>
      <c r="Q293" s="87"/>
      <c r="R293" s="87"/>
      <c r="S293" s="87"/>
      <c r="T293" s="88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T293" s="20" t="s">
        <v>139</v>
      </c>
      <c r="AU293" s="20" t="s">
        <v>137</v>
      </c>
    </row>
    <row r="294" s="2" customFormat="1">
      <c r="A294" s="41"/>
      <c r="B294" s="42"/>
      <c r="C294" s="43"/>
      <c r="D294" s="221" t="s">
        <v>141</v>
      </c>
      <c r="E294" s="43"/>
      <c r="F294" s="222" t="s">
        <v>405</v>
      </c>
      <c r="G294" s="43"/>
      <c r="H294" s="43"/>
      <c r="I294" s="218"/>
      <c r="J294" s="43"/>
      <c r="K294" s="43"/>
      <c r="L294" s="47"/>
      <c r="M294" s="219"/>
      <c r="N294" s="220"/>
      <c r="O294" s="87"/>
      <c r="P294" s="87"/>
      <c r="Q294" s="87"/>
      <c r="R294" s="87"/>
      <c r="S294" s="87"/>
      <c r="T294" s="88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T294" s="20" t="s">
        <v>141</v>
      </c>
      <c r="AU294" s="20" t="s">
        <v>137</v>
      </c>
    </row>
    <row r="295" s="2" customFormat="1" ht="24.15" customHeight="1">
      <c r="A295" s="41"/>
      <c r="B295" s="42"/>
      <c r="C295" s="203" t="s">
        <v>406</v>
      </c>
      <c r="D295" s="203" t="s">
        <v>131</v>
      </c>
      <c r="E295" s="204" t="s">
        <v>407</v>
      </c>
      <c r="F295" s="205" t="s">
        <v>408</v>
      </c>
      <c r="G295" s="206" t="s">
        <v>191</v>
      </c>
      <c r="H295" s="207">
        <v>548.32799999999997</v>
      </c>
      <c r="I295" s="208"/>
      <c r="J295" s="209">
        <f>ROUND(I295*H295,2)</f>
        <v>0</v>
      </c>
      <c r="K295" s="205" t="s">
        <v>135</v>
      </c>
      <c r="L295" s="47"/>
      <c r="M295" s="210" t="s">
        <v>19</v>
      </c>
      <c r="N295" s="211" t="s">
        <v>43</v>
      </c>
      <c r="O295" s="87"/>
      <c r="P295" s="212">
        <f>O295*H295</f>
        <v>0</v>
      </c>
      <c r="Q295" s="212">
        <v>0</v>
      </c>
      <c r="R295" s="212">
        <f>Q295*H295</f>
        <v>0</v>
      </c>
      <c r="S295" s="212">
        <v>0</v>
      </c>
      <c r="T295" s="213">
        <f>S295*H295</f>
        <v>0</v>
      </c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R295" s="214" t="s">
        <v>136</v>
      </c>
      <c r="AT295" s="214" t="s">
        <v>131</v>
      </c>
      <c r="AU295" s="214" t="s">
        <v>137</v>
      </c>
      <c r="AY295" s="20" t="s">
        <v>127</v>
      </c>
      <c r="BE295" s="215">
        <f>IF(N295="základní",J295,0)</f>
        <v>0</v>
      </c>
      <c r="BF295" s="215">
        <f>IF(N295="snížená",J295,0)</f>
        <v>0</v>
      </c>
      <c r="BG295" s="215">
        <f>IF(N295="zákl. přenesená",J295,0)</f>
        <v>0</v>
      </c>
      <c r="BH295" s="215">
        <f>IF(N295="sníž. přenesená",J295,0)</f>
        <v>0</v>
      </c>
      <c r="BI295" s="215">
        <f>IF(N295="nulová",J295,0)</f>
        <v>0</v>
      </c>
      <c r="BJ295" s="20" t="s">
        <v>80</v>
      </c>
      <c r="BK295" s="215">
        <f>ROUND(I295*H295,2)</f>
        <v>0</v>
      </c>
      <c r="BL295" s="20" t="s">
        <v>136</v>
      </c>
      <c r="BM295" s="214" t="s">
        <v>409</v>
      </c>
    </row>
    <row r="296" s="2" customFormat="1">
      <c r="A296" s="41"/>
      <c r="B296" s="42"/>
      <c r="C296" s="43"/>
      <c r="D296" s="216" t="s">
        <v>139</v>
      </c>
      <c r="E296" s="43"/>
      <c r="F296" s="217" t="s">
        <v>410</v>
      </c>
      <c r="G296" s="43"/>
      <c r="H296" s="43"/>
      <c r="I296" s="218"/>
      <c r="J296" s="43"/>
      <c r="K296" s="43"/>
      <c r="L296" s="47"/>
      <c r="M296" s="219"/>
      <c r="N296" s="220"/>
      <c r="O296" s="87"/>
      <c r="P296" s="87"/>
      <c r="Q296" s="87"/>
      <c r="R296" s="87"/>
      <c r="S296" s="87"/>
      <c r="T296" s="88"/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T296" s="20" t="s">
        <v>139</v>
      </c>
      <c r="AU296" s="20" t="s">
        <v>137</v>
      </c>
    </row>
    <row r="297" s="2" customFormat="1">
      <c r="A297" s="41"/>
      <c r="B297" s="42"/>
      <c r="C297" s="43"/>
      <c r="D297" s="221" t="s">
        <v>141</v>
      </c>
      <c r="E297" s="43"/>
      <c r="F297" s="222" t="s">
        <v>411</v>
      </c>
      <c r="G297" s="43"/>
      <c r="H297" s="43"/>
      <c r="I297" s="218"/>
      <c r="J297" s="43"/>
      <c r="K297" s="43"/>
      <c r="L297" s="47"/>
      <c r="M297" s="219"/>
      <c r="N297" s="220"/>
      <c r="O297" s="87"/>
      <c r="P297" s="87"/>
      <c r="Q297" s="87"/>
      <c r="R297" s="87"/>
      <c r="S297" s="87"/>
      <c r="T297" s="88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T297" s="20" t="s">
        <v>141</v>
      </c>
      <c r="AU297" s="20" t="s">
        <v>137</v>
      </c>
    </row>
    <row r="298" s="13" customFormat="1">
      <c r="A298" s="13"/>
      <c r="B298" s="223"/>
      <c r="C298" s="224"/>
      <c r="D298" s="216" t="s">
        <v>143</v>
      </c>
      <c r="E298" s="225" t="s">
        <v>19</v>
      </c>
      <c r="F298" s="226" t="s">
        <v>412</v>
      </c>
      <c r="G298" s="224"/>
      <c r="H298" s="227">
        <v>752.00800000000004</v>
      </c>
      <c r="I298" s="228"/>
      <c r="J298" s="224"/>
      <c r="K298" s="224"/>
      <c r="L298" s="229"/>
      <c r="M298" s="230"/>
      <c r="N298" s="231"/>
      <c r="O298" s="231"/>
      <c r="P298" s="231"/>
      <c r="Q298" s="231"/>
      <c r="R298" s="231"/>
      <c r="S298" s="231"/>
      <c r="T298" s="23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3" t="s">
        <v>143</v>
      </c>
      <c r="AU298" s="233" t="s">
        <v>137</v>
      </c>
      <c r="AV298" s="13" t="s">
        <v>82</v>
      </c>
      <c r="AW298" s="13" t="s">
        <v>33</v>
      </c>
      <c r="AX298" s="13" t="s">
        <v>72</v>
      </c>
      <c r="AY298" s="233" t="s">
        <v>127</v>
      </c>
    </row>
    <row r="299" s="13" customFormat="1">
      <c r="A299" s="13"/>
      <c r="B299" s="223"/>
      <c r="C299" s="224"/>
      <c r="D299" s="216" t="s">
        <v>143</v>
      </c>
      <c r="E299" s="225" t="s">
        <v>19</v>
      </c>
      <c r="F299" s="226" t="s">
        <v>413</v>
      </c>
      <c r="G299" s="224"/>
      <c r="H299" s="227">
        <v>-206.36000000000001</v>
      </c>
      <c r="I299" s="228"/>
      <c r="J299" s="224"/>
      <c r="K299" s="224"/>
      <c r="L299" s="229"/>
      <c r="M299" s="230"/>
      <c r="N299" s="231"/>
      <c r="O299" s="231"/>
      <c r="P299" s="231"/>
      <c r="Q299" s="231"/>
      <c r="R299" s="231"/>
      <c r="S299" s="231"/>
      <c r="T299" s="23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3" t="s">
        <v>143</v>
      </c>
      <c r="AU299" s="233" t="s">
        <v>137</v>
      </c>
      <c r="AV299" s="13" t="s">
        <v>82</v>
      </c>
      <c r="AW299" s="13" t="s">
        <v>33</v>
      </c>
      <c r="AX299" s="13" t="s">
        <v>72</v>
      </c>
      <c r="AY299" s="233" t="s">
        <v>127</v>
      </c>
    </row>
    <row r="300" s="13" customFormat="1">
      <c r="A300" s="13"/>
      <c r="B300" s="223"/>
      <c r="C300" s="224"/>
      <c r="D300" s="216" t="s">
        <v>143</v>
      </c>
      <c r="E300" s="225" t="s">
        <v>19</v>
      </c>
      <c r="F300" s="226" t="s">
        <v>414</v>
      </c>
      <c r="G300" s="224"/>
      <c r="H300" s="227">
        <v>-8.2189999999999994</v>
      </c>
      <c r="I300" s="228"/>
      <c r="J300" s="224"/>
      <c r="K300" s="224"/>
      <c r="L300" s="229"/>
      <c r="M300" s="230"/>
      <c r="N300" s="231"/>
      <c r="O300" s="231"/>
      <c r="P300" s="231"/>
      <c r="Q300" s="231"/>
      <c r="R300" s="231"/>
      <c r="S300" s="231"/>
      <c r="T300" s="23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3" t="s">
        <v>143</v>
      </c>
      <c r="AU300" s="233" t="s">
        <v>137</v>
      </c>
      <c r="AV300" s="13" t="s">
        <v>82</v>
      </c>
      <c r="AW300" s="13" t="s">
        <v>33</v>
      </c>
      <c r="AX300" s="13" t="s">
        <v>72</v>
      </c>
      <c r="AY300" s="233" t="s">
        <v>127</v>
      </c>
    </row>
    <row r="301" s="16" customFormat="1">
      <c r="A301" s="16"/>
      <c r="B301" s="255"/>
      <c r="C301" s="256"/>
      <c r="D301" s="216" t="s">
        <v>143</v>
      </c>
      <c r="E301" s="257" t="s">
        <v>19</v>
      </c>
      <c r="F301" s="258" t="s">
        <v>381</v>
      </c>
      <c r="G301" s="256"/>
      <c r="H301" s="259">
        <v>537.42899999999997</v>
      </c>
      <c r="I301" s="260"/>
      <c r="J301" s="256"/>
      <c r="K301" s="256"/>
      <c r="L301" s="261"/>
      <c r="M301" s="262"/>
      <c r="N301" s="263"/>
      <c r="O301" s="263"/>
      <c r="P301" s="263"/>
      <c r="Q301" s="263"/>
      <c r="R301" s="263"/>
      <c r="S301" s="263"/>
      <c r="T301" s="264"/>
      <c r="U301" s="16"/>
      <c r="V301" s="16"/>
      <c r="W301" s="16"/>
      <c r="X301" s="16"/>
      <c r="Y301" s="16"/>
      <c r="Z301" s="16"/>
      <c r="AA301" s="16"/>
      <c r="AB301" s="16"/>
      <c r="AC301" s="16"/>
      <c r="AD301" s="16"/>
      <c r="AE301" s="16"/>
      <c r="AT301" s="265" t="s">
        <v>143</v>
      </c>
      <c r="AU301" s="265" t="s">
        <v>137</v>
      </c>
      <c r="AV301" s="16" t="s">
        <v>137</v>
      </c>
      <c r="AW301" s="16" t="s">
        <v>33</v>
      </c>
      <c r="AX301" s="16" t="s">
        <v>72</v>
      </c>
      <c r="AY301" s="265" t="s">
        <v>127</v>
      </c>
    </row>
    <row r="302" s="13" customFormat="1">
      <c r="A302" s="13"/>
      <c r="B302" s="223"/>
      <c r="C302" s="224"/>
      <c r="D302" s="216" t="s">
        <v>143</v>
      </c>
      <c r="E302" s="225" t="s">
        <v>19</v>
      </c>
      <c r="F302" s="226" t="s">
        <v>382</v>
      </c>
      <c r="G302" s="224"/>
      <c r="H302" s="227">
        <v>9.4990000000000006</v>
      </c>
      <c r="I302" s="228"/>
      <c r="J302" s="224"/>
      <c r="K302" s="224"/>
      <c r="L302" s="229"/>
      <c r="M302" s="230"/>
      <c r="N302" s="231"/>
      <c r="O302" s="231"/>
      <c r="P302" s="231"/>
      <c r="Q302" s="231"/>
      <c r="R302" s="231"/>
      <c r="S302" s="231"/>
      <c r="T302" s="23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3" t="s">
        <v>143</v>
      </c>
      <c r="AU302" s="233" t="s">
        <v>137</v>
      </c>
      <c r="AV302" s="13" t="s">
        <v>82</v>
      </c>
      <c r="AW302" s="13" t="s">
        <v>33</v>
      </c>
      <c r="AX302" s="13" t="s">
        <v>72</v>
      </c>
      <c r="AY302" s="233" t="s">
        <v>127</v>
      </c>
    </row>
    <row r="303" s="13" customFormat="1">
      <c r="A303" s="13"/>
      <c r="B303" s="223"/>
      <c r="C303" s="224"/>
      <c r="D303" s="216" t="s">
        <v>143</v>
      </c>
      <c r="E303" s="225" t="s">
        <v>19</v>
      </c>
      <c r="F303" s="226" t="s">
        <v>383</v>
      </c>
      <c r="G303" s="224"/>
      <c r="H303" s="227">
        <v>0.40000000000000002</v>
      </c>
      <c r="I303" s="228"/>
      <c r="J303" s="224"/>
      <c r="K303" s="224"/>
      <c r="L303" s="229"/>
      <c r="M303" s="230"/>
      <c r="N303" s="231"/>
      <c r="O303" s="231"/>
      <c r="P303" s="231"/>
      <c r="Q303" s="231"/>
      <c r="R303" s="231"/>
      <c r="S303" s="231"/>
      <c r="T303" s="23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3" t="s">
        <v>143</v>
      </c>
      <c r="AU303" s="233" t="s">
        <v>137</v>
      </c>
      <c r="AV303" s="13" t="s">
        <v>82</v>
      </c>
      <c r="AW303" s="13" t="s">
        <v>33</v>
      </c>
      <c r="AX303" s="13" t="s">
        <v>72</v>
      </c>
      <c r="AY303" s="233" t="s">
        <v>127</v>
      </c>
    </row>
    <row r="304" s="13" customFormat="1">
      <c r="A304" s="13"/>
      <c r="B304" s="223"/>
      <c r="C304" s="224"/>
      <c r="D304" s="216" t="s">
        <v>143</v>
      </c>
      <c r="E304" s="225" t="s">
        <v>19</v>
      </c>
      <c r="F304" s="226" t="s">
        <v>384</v>
      </c>
      <c r="G304" s="224"/>
      <c r="H304" s="227">
        <v>1</v>
      </c>
      <c r="I304" s="228"/>
      <c r="J304" s="224"/>
      <c r="K304" s="224"/>
      <c r="L304" s="229"/>
      <c r="M304" s="230"/>
      <c r="N304" s="231"/>
      <c r="O304" s="231"/>
      <c r="P304" s="231"/>
      <c r="Q304" s="231"/>
      <c r="R304" s="231"/>
      <c r="S304" s="231"/>
      <c r="T304" s="23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3" t="s">
        <v>143</v>
      </c>
      <c r="AU304" s="233" t="s">
        <v>137</v>
      </c>
      <c r="AV304" s="13" t="s">
        <v>82</v>
      </c>
      <c r="AW304" s="13" t="s">
        <v>33</v>
      </c>
      <c r="AX304" s="13" t="s">
        <v>72</v>
      </c>
      <c r="AY304" s="233" t="s">
        <v>127</v>
      </c>
    </row>
    <row r="305" s="16" customFormat="1">
      <c r="A305" s="16"/>
      <c r="B305" s="255"/>
      <c r="C305" s="256"/>
      <c r="D305" s="216" t="s">
        <v>143</v>
      </c>
      <c r="E305" s="257" t="s">
        <v>19</v>
      </c>
      <c r="F305" s="258" t="s">
        <v>381</v>
      </c>
      <c r="G305" s="256"/>
      <c r="H305" s="259">
        <v>10.898999999999999</v>
      </c>
      <c r="I305" s="260"/>
      <c r="J305" s="256"/>
      <c r="K305" s="256"/>
      <c r="L305" s="261"/>
      <c r="M305" s="262"/>
      <c r="N305" s="263"/>
      <c r="O305" s="263"/>
      <c r="P305" s="263"/>
      <c r="Q305" s="263"/>
      <c r="R305" s="263"/>
      <c r="S305" s="263"/>
      <c r="T305" s="264"/>
      <c r="U305" s="16"/>
      <c r="V305" s="16"/>
      <c r="W305" s="16"/>
      <c r="X305" s="16"/>
      <c r="Y305" s="16"/>
      <c r="Z305" s="16"/>
      <c r="AA305" s="16"/>
      <c r="AB305" s="16"/>
      <c r="AC305" s="16"/>
      <c r="AD305" s="16"/>
      <c r="AE305" s="16"/>
      <c r="AT305" s="265" t="s">
        <v>143</v>
      </c>
      <c r="AU305" s="265" t="s">
        <v>137</v>
      </c>
      <c r="AV305" s="16" t="s">
        <v>137</v>
      </c>
      <c r="AW305" s="16" t="s">
        <v>33</v>
      </c>
      <c r="AX305" s="16" t="s">
        <v>72</v>
      </c>
      <c r="AY305" s="265" t="s">
        <v>127</v>
      </c>
    </row>
    <row r="306" s="14" customFormat="1">
      <c r="A306" s="14"/>
      <c r="B306" s="234"/>
      <c r="C306" s="235"/>
      <c r="D306" s="216" t="s">
        <v>143</v>
      </c>
      <c r="E306" s="236" t="s">
        <v>19</v>
      </c>
      <c r="F306" s="237" t="s">
        <v>146</v>
      </c>
      <c r="G306" s="235"/>
      <c r="H306" s="238">
        <v>548.32799999999997</v>
      </c>
      <c r="I306" s="239"/>
      <c r="J306" s="235"/>
      <c r="K306" s="235"/>
      <c r="L306" s="240"/>
      <c r="M306" s="241"/>
      <c r="N306" s="242"/>
      <c r="O306" s="242"/>
      <c r="P306" s="242"/>
      <c r="Q306" s="242"/>
      <c r="R306" s="242"/>
      <c r="S306" s="242"/>
      <c r="T306" s="243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4" t="s">
        <v>143</v>
      </c>
      <c r="AU306" s="244" t="s">
        <v>137</v>
      </c>
      <c r="AV306" s="14" t="s">
        <v>136</v>
      </c>
      <c r="AW306" s="14" t="s">
        <v>33</v>
      </c>
      <c r="AX306" s="14" t="s">
        <v>80</v>
      </c>
      <c r="AY306" s="244" t="s">
        <v>127</v>
      </c>
    </row>
    <row r="307" s="2" customFormat="1" ht="16.5" customHeight="1">
      <c r="A307" s="41"/>
      <c r="B307" s="42"/>
      <c r="C307" s="203" t="s">
        <v>415</v>
      </c>
      <c r="D307" s="203" t="s">
        <v>131</v>
      </c>
      <c r="E307" s="204" t="s">
        <v>416</v>
      </c>
      <c r="F307" s="205" t="s">
        <v>402</v>
      </c>
      <c r="G307" s="206" t="s">
        <v>191</v>
      </c>
      <c r="H307" s="207">
        <v>274.16399999999999</v>
      </c>
      <c r="I307" s="208"/>
      <c r="J307" s="209">
        <f>ROUND(I307*H307,2)</f>
        <v>0</v>
      </c>
      <c r="K307" s="205" t="s">
        <v>135</v>
      </c>
      <c r="L307" s="47"/>
      <c r="M307" s="210" t="s">
        <v>19</v>
      </c>
      <c r="N307" s="211" t="s">
        <v>43</v>
      </c>
      <c r="O307" s="87"/>
      <c r="P307" s="212">
        <f>O307*H307</f>
        <v>0</v>
      </c>
      <c r="Q307" s="212">
        <v>0</v>
      </c>
      <c r="R307" s="212">
        <f>Q307*H307</f>
        <v>0</v>
      </c>
      <c r="S307" s="212">
        <v>0</v>
      </c>
      <c r="T307" s="213">
        <f>S307*H307</f>
        <v>0</v>
      </c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R307" s="214" t="s">
        <v>136</v>
      </c>
      <c r="AT307" s="214" t="s">
        <v>131</v>
      </c>
      <c r="AU307" s="214" t="s">
        <v>137</v>
      </c>
      <c r="AY307" s="20" t="s">
        <v>127</v>
      </c>
      <c r="BE307" s="215">
        <f>IF(N307="základní",J307,0)</f>
        <v>0</v>
      </c>
      <c r="BF307" s="215">
        <f>IF(N307="snížená",J307,0)</f>
        <v>0</v>
      </c>
      <c r="BG307" s="215">
        <f>IF(N307="zákl. přenesená",J307,0)</f>
        <v>0</v>
      </c>
      <c r="BH307" s="215">
        <f>IF(N307="sníž. přenesená",J307,0)</f>
        <v>0</v>
      </c>
      <c r="BI307" s="215">
        <f>IF(N307="nulová",J307,0)</f>
        <v>0</v>
      </c>
      <c r="BJ307" s="20" t="s">
        <v>80</v>
      </c>
      <c r="BK307" s="215">
        <f>ROUND(I307*H307,2)</f>
        <v>0</v>
      </c>
      <c r="BL307" s="20" t="s">
        <v>136</v>
      </c>
      <c r="BM307" s="214" t="s">
        <v>417</v>
      </c>
    </row>
    <row r="308" s="2" customFormat="1">
      <c r="A308" s="41"/>
      <c r="B308" s="42"/>
      <c r="C308" s="43"/>
      <c r="D308" s="216" t="s">
        <v>139</v>
      </c>
      <c r="E308" s="43"/>
      <c r="F308" s="217" t="s">
        <v>418</v>
      </c>
      <c r="G308" s="43"/>
      <c r="H308" s="43"/>
      <c r="I308" s="218"/>
      <c r="J308" s="43"/>
      <c r="K308" s="43"/>
      <c r="L308" s="47"/>
      <c r="M308" s="219"/>
      <c r="N308" s="220"/>
      <c r="O308" s="87"/>
      <c r="P308" s="87"/>
      <c r="Q308" s="87"/>
      <c r="R308" s="87"/>
      <c r="S308" s="87"/>
      <c r="T308" s="88"/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T308" s="20" t="s">
        <v>139</v>
      </c>
      <c r="AU308" s="20" t="s">
        <v>137</v>
      </c>
    </row>
    <row r="309" s="2" customFormat="1">
      <c r="A309" s="41"/>
      <c r="B309" s="42"/>
      <c r="C309" s="43"/>
      <c r="D309" s="221" t="s">
        <v>141</v>
      </c>
      <c r="E309" s="43"/>
      <c r="F309" s="222" t="s">
        <v>419</v>
      </c>
      <c r="G309" s="43"/>
      <c r="H309" s="43"/>
      <c r="I309" s="218"/>
      <c r="J309" s="43"/>
      <c r="K309" s="43"/>
      <c r="L309" s="47"/>
      <c r="M309" s="219"/>
      <c r="N309" s="220"/>
      <c r="O309" s="87"/>
      <c r="P309" s="87"/>
      <c r="Q309" s="87"/>
      <c r="R309" s="87"/>
      <c r="S309" s="87"/>
      <c r="T309" s="88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T309" s="20" t="s">
        <v>141</v>
      </c>
      <c r="AU309" s="20" t="s">
        <v>137</v>
      </c>
    </row>
    <row r="310" s="2" customFormat="1">
      <c r="A310" s="41"/>
      <c r="B310" s="42"/>
      <c r="C310" s="43"/>
      <c r="D310" s="216" t="s">
        <v>266</v>
      </c>
      <c r="E310" s="43"/>
      <c r="F310" s="276" t="s">
        <v>315</v>
      </c>
      <c r="G310" s="43"/>
      <c r="H310" s="43"/>
      <c r="I310" s="218"/>
      <c r="J310" s="43"/>
      <c r="K310" s="43"/>
      <c r="L310" s="47"/>
      <c r="M310" s="219"/>
      <c r="N310" s="220"/>
      <c r="O310" s="87"/>
      <c r="P310" s="87"/>
      <c r="Q310" s="87"/>
      <c r="R310" s="87"/>
      <c r="S310" s="87"/>
      <c r="T310" s="88"/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T310" s="20" t="s">
        <v>266</v>
      </c>
      <c r="AU310" s="20" t="s">
        <v>137</v>
      </c>
    </row>
    <row r="311" s="13" customFormat="1">
      <c r="A311" s="13"/>
      <c r="B311" s="223"/>
      <c r="C311" s="224"/>
      <c r="D311" s="216" t="s">
        <v>143</v>
      </c>
      <c r="E311" s="224"/>
      <c r="F311" s="226" t="s">
        <v>420</v>
      </c>
      <c r="G311" s="224"/>
      <c r="H311" s="227">
        <v>274.16399999999999</v>
      </c>
      <c r="I311" s="228"/>
      <c r="J311" s="224"/>
      <c r="K311" s="224"/>
      <c r="L311" s="229"/>
      <c r="M311" s="230"/>
      <c r="N311" s="231"/>
      <c r="O311" s="231"/>
      <c r="P311" s="231"/>
      <c r="Q311" s="231"/>
      <c r="R311" s="231"/>
      <c r="S311" s="231"/>
      <c r="T311" s="23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3" t="s">
        <v>143</v>
      </c>
      <c r="AU311" s="233" t="s">
        <v>137</v>
      </c>
      <c r="AV311" s="13" t="s">
        <v>82</v>
      </c>
      <c r="AW311" s="13" t="s">
        <v>4</v>
      </c>
      <c r="AX311" s="13" t="s">
        <v>80</v>
      </c>
      <c r="AY311" s="233" t="s">
        <v>127</v>
      </c>
    </row>
    <row r="312" s="2" customFormat="1" ht="24.15" customHeight="1">
      <c r="A312" s="41"/>
      <c r="B312" s="42"/>
      <c r="C312" s="203" t="s">
        <v>421</v>
      </c>
      <c r="D312" s="203" t="s">
        <v>131</v>
      </c>
      <c r="E312" s="204" t="s">
        <v>422</v>
      </c>
      <c r="F312" s="205" t="s">
        <v>423</v>
      </c>
      <c r="G312" s="206" t="s">
        <v>191</v>
      </c>
      <c r="H312" s="207">
        <v>155.09299999999999</v>
      </c>
      <c r="I312" s="208"/>
      <c r="J312" s="209">
        <f>ROUND(I312*H312,2)</f>
        <v>0</v>
      </c>
      <c r="K312" s="205" t="s">
        <v>135</v>
      </c>
      <c r="L312" s="47"/>
      <c r="M312" s="210" t="s">
        <v>19</v>
      </c>
      <c r="N312" s="211" t="s">
        <v>43</v>
      </c>
      <c r="O312" s="87"/>
      <c r="P312" s="212">
        <f>O312*H312</f>
        <v>0</v>
      </c>
      <c r="Q312" s="212">
        <v>0</v>
      </c>
      <c r="R312" s="212">
        <f>Q312*H312</f>
        <v>0</v>
      </c>
      <c r="S312" s="212">
        <v>0</v>
      </c>
      <c r="T312" s="213">
        <f>S312*H312</f>
        <v>0</v>
      </c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R312" s="214" t="s">
        <v>136</v>
      </c>
      <c r="AT312" s="214" t="s">
        <v>131</v>
      </c>
      <c r="AU312" s="214" t="s">
        <v>137</v>
      </c>
      <c r="AY312" s="20" t="s">
        <v>127</v>
      </c>
      <c r="BE312" s="215">
        <f>IF(N312="základní",J312,0)</f>
        <v>0</v>
      </c>
      <c r="BF312" s="215">
        <f>IF(N312="snížená",J312,0)</f>
        <v>0</v>
      </c>
      <c r="BG312" s="215">
        <f>IF(N312="zákl. přenesená",J312,0)</f>
        <v>0</v>
      </c>
      <c r="BH312" s="215">
        <f>IF(N312="sníž. přenesená",J312,0)</f>
        <v>0</v>
      </c>
      <c r="BI312" s="215">
        <f>IF(N312="nulová",J312,0)</f>
        <v>0</v>
      </c>
      <c r="BJ312" s="20" t="s">
        <v>80</v>
      </c>
      <c r="BK312" s="215">
        <f>ROUND(I312*H312,2)</f>
        <v>0</v>
      </c>
      <c r="BL312" s="20" t="s">
        <v>136</v>
      </c>
      <c r="BM312" s="214" t="s">
        <v>424</v>
      </c>
    </row>
    <row r="313" s="2" customFormat="1">
      <c r="A313" s="41"/>
      <c r="B313" s="42"/>
      <c r="C313" s="43"/>
      <c r="D313" s="216" t="s">
        <v>139</v>
      </c>
      <c r="E313" s="43"/>
      <c r="F313" s="217" t="s">
        <v>425</v>
      </c>
      <c r="G313" s="43"/>
      <c r="H313" s="43"/>
      <c r="I313" s="218"/>
      <c r="J313" s="43"/>
      <c r="K313" s="43"/>
      <c r="L313" s="47"/>
      <c r="M313" s="219"/>
      <c r="N313" s="220"/>
      <c r="O313" s="87"/>
      <c r="P313" s="87"/>
      <c r="Q313" s="87"/>
      <c r="R313" s="87"/>
      <c r="S313" s="87"/>
      <c r="T313" s="88"/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T313" s="20" t="s">
        <v>139</v>
      </c>
      <c r="AU313" s="20" t="s">
        <v>137</v>
      </c>
    </row>
    <row r="314" s="2" customFormat="1">
      <c r="A314" s="41"/>
      <c r="B314" s="42"/>
      <c r="C314" s="43"/>
      <c r="D314" s="221" t="s">
        <v>141</v>
      </c>
      <c r="E314" s="43"/>
      <c r="F314" s="222" t="s">
        <v>426</v>
      </c>
      <c r="G314" s="43"/>
      <c r="H314" s="43"/>
      <c r="I314" s="218"/>
      <c r="J314" s="43"/>
      <c r="K314" s="43"/>
      <c r="L314" s="47"/>
      <c r="M314" s="219"/>
      <c r="N314" s="220"/>
      <c r="O314" s="87"/>
      <c r="P314" s="87"/>
      <c r="Q314" s="87"/>
      <c r="R314" s="87"/>
      <c r="S314" s="87"/>
      <c r="T314" s="88"/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T314" s="20" t="s">
        <v>141</v>
      </c>
      <c r="AU314" s="20" t="s">
        <v>137</v>
      </c>
    </row>
    <row r="315" s="13" customFormat="1">
      <c r="A315" s="13"/>
      <c r="B315" s="223"/>
      <c r="C315" s="224"/>
      <c r="D315" s="216" t="s">
        <v>143</v>
      </c>
      <c r="E315" s="225" t="s">
        <v>19</v>
      </c>
      <c r="F315" s="226" t="s">
        <v>427</v>
      </c>
      <c r="G315" s="224"/>
      <c r="H315" s="227">
        <v>176.88</v>
      </c>
      <c r="I315" s="228"/>
      <c r="J315" s="224"/>
      <c r="K315" s="224"/>
      <c r="L315" s="229"/>
      <c r="M315" s="230"/>
      <c r="N315" s="231"/>
      <c r="O315" s="231"/>
      <c r="P315" s="231"/>
      <c r="Q315" s="231"/>
      <c r="R315" s="231"/>
      <c r="S315" s="231"/>
      <c r="T315" s="23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3" t="s">
        <v>143</v>
      </c>
      <c r="AU315" s="233" t="s">
        <v>137</v>
      </c>
      <c r="AV315" s="13" t="s">
        <v>82</v>
      </c>
      <c r="AW315" s="13" t="s">
        <v>33</v>
      </c>
      <c r="AX315" s="13" t="s">
        <v>72</v>
      </c>
      <c r="AY315" s="233" t="s">
        <v>127</v>
      </c>
    </row>
    <row r="316" s="13" customFormat="1">
      <c r="A316" s="13"/>
      <c r="B316" s="223"/>
      <c r="C316" s="224"/>
      <c r="D316" s="216" t="s">
        <v>143</v>
      </c>
      <c r="E316" s="225" t="s">
        <v>19</v>
      </c>
      <c r="F316" s="226" t="s">
        <v>428</v>
      </c>
      <c r="G316" s="224"/>
      <c r="H316" s="227">
        <v>-18.934000000000001</v>
      </c>
      <c r="I316" s="228"/>
      <c r="J316" s="224"/>
      <c r="K316" s="224"/>
      <c r="L316" s="229"/>
      <c r="M316" s="230"/>
      <c r="N316" s="231"/>
      <c r="O316" s="231"/>
      <c r="P316" s="231"/>
      <c r="Q316" s="231"/>
      <c r="R316" s="231"/>
      <c r="S316" s="231"/>
      <c r="T316" s="23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3" t="s">
        <v>143</v>
      </c>
      <c r="AU316" s="233" t="s">
        <v>137</v>
      </c>
      <c r="AV316" s="13" t="s">
        <v>82</v>
      </c>
      <c r="AW316" s="13" t="s">
        <v>33</v>
      </c>
      <c r="AX316" s="13" t="s">
        <v>72</v>
      </c>
      <c r="AY316" s="233" t="s">
        <v>127</v>
      </c>
    </row>
    <row r="317" s="13" customFormat="1">
      <c r="A317" s="13"/>
      <c r="B317" s="223"/>
      <c r="C317" s="224"/>
      <c r="D317" s="216" t="s">
        <v>143</v>
      </c>
      <c r="E317" s="225" t="s">
        <v>19</v>
      </c>
      <c r="F317" s="226" t="s">
        <v>429</v>
      </c>
      <c r="G317" s="224"/>
      <c r="H317" s="227">
        <v>-2.8530000000000002</v>
      </c>
      <c r="I317" s="228"/>
      <c r="J317" s="224"/>
      <c r="K317" s="224"/>
      <c r="L317" s="229"/>
      <c r="M317" s="230"/>
      <c r="N317" s="231"/>
      <c r="O317" s="231"/>
      <c r="P317" s="231"/>
      <c r="Q317" s="231"/>
      <c r="R317" s="231"/>
      <c r="S317" s="231"/>
      <c r="T317" s="23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3" t="s">
        <v>143</v>
      </c>
      <c r="AU317" s="233" t="s">
        <v>137</v>
      </c>
      <c r="AV317" s="13" t="s">
        <v>82</v>
      </c>
      <c r="AW317" s="13" t="s">
        <v>33</v>
      </c>
      <c r="AX317" s="13" t="s">
        <v>72</v>
      </c>
      <c r="AY317" s="233" t="s">
        <v>127</v>
      </c>
    </row>
    <row r="318" s="14" customFormat="1">
      <c r="A318" s="14"/>
      <c r="B318" s="234"/>
      <c r="C318" s="235"/>
      <c r="D318" s="216" t="s">
        <v>143</v>
      </c>
      <c r="E318" s="236" t="s">
        <v>19</v>
      </c>
      <c r="F318" s="237" t="s">
        <v>146</v>
      </c>
      <c r="G318" s="235"/>
      <c r="H318" s="238">
        <v>155.09299999999999</v>
      </c>
      <c r="I318" s="239"/>
      <c r="J318" s="235"/>
      <c r="K318" s="235"/>
      <c r="L318" s="240"/>
      <c r="M318" s="241"/>
      <c r="N318" s="242"/>
      <c r="O318" s="242"/>
      <c r="P318" s="242"/>
      <c r="Q318" s="242"/>
      <c r="R318" s="242"/>
      <c r="S318" s="242"/>
      <c r="T318" s="243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4" t="s">
        <v>143</v>
      </c>
      <c r="AU318" s="244" t="s">
        <v>137</v>
      </c>
      <c r="AV318" s="14" t="s">
        <v>136</v>
      </c>
      <c r="AW318" s="14" t="s">
        <v>33</v>
      </c>
      <c r="AX318" s="14" t="s">
        <v>80</v>
      </c>
      <c r="AY318" s="244" t="s">
        <v>127</v>
      </c>
    </row>
    <row r="319" s="2" customFormat="1" ht="16.5" customHeight="1">
      <c r="A319" s="41"/>
      <c r="B319" s="42"/>
      <c r="C319" s="266" t="s">
        <v>430</v>
      </c>
      <c r="D319" s="266" t="s">
        <v>255</v>
      </c>
      <c r="E319" s="267" t="s">
        <v>431</v>
      </c>
      <c r="F319" s="268" t="s">
        <v>432</v>
      </c>
      <c r="G319" s="269" t="s">
        <v>373</v>
      </c>
      <c r="H319" s="270">
        <v>325.66300000000001</v>
      </c>
      <c r="I319" s="271"/>
      <c r="J319" s="272">
        <f>ROUND(I319*H319,2)</f>
        <v>0</v>
      </c>
      <c r="K319" s="268" t="s">
        <v>135</v>
      </c>
      <c r="L319" s="273"/>
      <c r="M319" s="274" t="s">
        <v>19</v>
      </c>
      <c r="N319" s="275" t="s">
        <v>43</v>
      </c>
      <c r="O319" s="87"/>
      <c r="P319" s="212">
        <f>O319*H319</f>
        <v>0</v>
      </c>
      <c r="Q319" s="212">
        <v>0</v>
      </c>
      <c r="R319" s="212">
        <f>Q319*H319</f>
        <v>0</v>
      </c>
      <c r="S319" s="212">
        <v>0</v>
      </c>
      <c r="T319" s="213">
        <f>S319*H319</f>
        <v>0</v>
      </c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R319" s="214" t="s">
        <v>181</v>
      </c>
      <c r="AT319" s="214" t="s">
        <v>255</v>
      </c>
      <c r="AU319" s="214" t="s">
        <v>137</v>
      </c>
      <c r="AY319" s="20" t="s">
        <v>127</v>
      </c>
      <c r="BE319" s="215">
        <f>IF(N319="základní",J319,0)</f>
        <v>0</v>
      </c>
      <c r="BF319" s="215">
        <f>IF(N319="snížená",J319,0)</f>
        <v>0</v>
      </c>
      <c r="BG319" s="215">
        <f>IF(N319="zákl. přenesená",J319,0)</f>
        <v>0</v>
      </c>
      <c r="BH319" s="215">
        <f>IF(N319="sníž. přenesená",J319,0)</f>
        <v>0</v>
      </c>
      <c r="BI319" s="215">
        <f>IF(N319="nulová",J319,0)</f>
        <v>0</v>
      </c>
      <c r="BJ319" s="20" t="s">
        <v>80</v>
      </c>
      <c r="BK319" s="215">
        <f>ROUND(I319*H319,2)</f>
        <v>0</v>
      </c>
      <c r="BL319" s="20" t="s">
        <v>136</v>
      </c>
      <c r="BM319" s="214" t="s">
        <v>433</v>
      </c>
    </row>
    <row r="320" s="2" customFormat="1">
      <c r="A320" s="41"/>
      <c r="B320" s="42"/>
      <c r="C320" s="43"/>
      <c r="D320" s="216" t="s">
        <v>139</v>
      </c>
      <c r="E320" s="43"/>
      <c r="F320" s="217" t="s">
        <v>432</v>
      </c>
      <c r="G320" s="43"/>
      <c r="H320" s="43"/>
      <c r="I320" s="218"/>
      <c r="J320" s="43"/>
      <c r="K320" s="43"/>
      <c r="L320" s="47"/>
      <c r="M320" s="219"/>
      <c r="N320" s="220"/>
      <c r="O320" s="87"/>
      <c r="P320" s="87"/>
      <c r="Q320" s="87"/>
      <c r="R320" s="87"/>
      <c r="S320" s="87"/>
      <c r="T320" s="88"/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T320" s="20" t="s">
        <v>139</v>
      </c>
      <c r="AU320" s="20" t="s">
        <v>137</v>
      </c>
    </row>
    <row r="321" s="13" customFormat="1">
      <c r="A321" s="13"/>
      <c r="B321" s="223"/>
      <c r="C321" s="224"/>
      <c r="D321" s="216" t="s">
        <v>143</v>
      </c>
      <c r="E321" s="225" t="s">
        <v>19</v>
      </c>
      <c r="F321" s="226" t="s">
        <v>434</v>
      </c>
      <c r="G321" s="224"/>
      <c r="H321" s="227">
        <v>325.66300000000001</v>
      </c>
      <c r="I321" s="228"/>
      <c r="J321" s="224"/>
      <c r="K321" s="224"/>
      <c r="L321" s="229"/>
      <c r="M321" s="230"/>
      <c r="N321" s="231"/>
      <c r="O321" s="231"/>
      <c r="P321" s="231"/>
      <c r="Q321" s="231"/>
      <c r="R321" s="231"/>
      <c r="S321" s="231"/>
      <c r="T321" s="23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3" t="s">
        <v>143</v>
      </c>
      <c r="AU321" s="233" t="s">
        <v>137</v>
      </c>
      <c r="AV321" s="13" t="s">
        <v>82</v>
      </c>
      <c r="AW321" s="13" t="s">
        <v>33</v>
      </c>
      <c r="AX321" s="13" t="s">
        <v>80</v>
      </c>
      <c r="AY321" s="233" t="s">
        <v>127</v>
      </c>
    </row>
    <row r="322" s="2" customFormat="1" ht="24.15" customHeight="1">
      <c r="A322" s="41"/>
      <c r="B322" s="42"/>
      <c r="C322" s="203" t="s">
        <v>435</v>
      </c>
      <c r="D322" s="203" t="s">
        <v>131</v>
      </c>
      <c r="E322" s="204" t="s">
        <v>197</v>
      </c>
      <c r="F322" s="205" t="s">
        <v>198</v>
      </c>
      <c r="G322" s="206" t="s">
        <v>134</v>
      </c>
      <c r="H322" s="207">
        <v>26.456</v>
      </c>
      <c r="I322" s="208"/>
      <c r="J322" s="209">
        <f>ROUND(I322*H322,2)</f>
        <v>0</v>
      </c>
      <c r="K322" s="205" t="s">
        <v>135</v>
      </c>
      <c r="L322" s="47"/>
      <c r="M322" s="210" t="s">
        <v>19</v>
      </c>
      <c r="N322" s="211" t="s">
        <v>43</v>
      </c>
      <c r="O322" s="87"/>
      <c r="P322" s="212">
        <f>O322*H322</f>
        <v>0</v>
      </c>
      <c r="Q322" s="212">
        <v>0</v>
      </c>
      <c r="R322" s="212">
        <f>Q322*H322</f>
        <v>0</v>
      </c>
      <c r="S322" s="212">
        <v>0</v>
      </c>
      <c r="T322" s="213">
        <f>S322*H322</f>
        <v>0</v>
      </c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R322" s="214" t="s">
        <v>136</v>
      </c>
      <c r="AT322" s="214" t="s">
        <v>131</v>
      </c>
      <c r="AU322" s="214" t="s">
        <v>137</v>
      </c>
      <c r="AY322" s="20" t="s">
        <v>127</v>
      </c>
      <c r="BE322" s="215">
        <f>IF(N322="základní",J322,0)</f>
        <v>0</v>
      </c>
      <c r="BF322" s="215">
        <f>IF(N322="snížená",J322,0)</f>
        <v>0</v>
      </c>
      <c r="BG322" s="215">
        <f>IF(N322="zákl. přenesená",J322,0)</f>
        <v>0</v>
      </c>
      <c r="BH322" s="215">
        <f>IF(N322="sníž. přenesená",J322,0)</f>
        <v>0</v>
      </c>
      <c r="BI322" s="215">
        <f>IF(N322="nulová",J322,0)</f>
        <v>0</v>
      </c>
      <c r="BJ322" s="20" t="s">
        <v>80</v>
      </c>
      <c r="BK322" s="215">
        <f>ROUND(I322*H322,2)</f>
        <v>0</v>
      </c>
      <c r="BL322" s="20" t="s">
        <v>136</v>
      </c>
      <c r="BM322" s="214" t="s">
        <v>436</v>
      </c>
    </row>
    <row r="323" s="2" customFormat="1">
      <c r="A323" s="41"/>
      <c r="B323" s="42"/>
      <c r="C323" s="43"/>
      <c r="D323" s="216" t="s">
        <v>139</v>
      </c>
      <c r="E323" s="43"/>
      <c r="F323" s="217" t="s">
        <v>200</v>
      </c>
      <c r="G323" s="43"/>
      <c r="H323" s="43"/>
      <c r="I323" s="218"/>
      <c r="J323" s="43"/>
      <c r="K323" s="43"/>
      <c r="L323" s="47"/>
      <c r="M323" s="219"/>
      <c r="N323" s="220"/>
      <c r="O323" s="87"/>
      <c r="P323" s="87"/>
      <c r="Q323" s="87"/>
      <c r="R323" s="87"/>
      <c r="S323" s="87"/>
      <c r="T323" s="88"/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T323" s="20" t="s">
        <v>139</v>
      </c>
      <c r="AU323" s="20" t="s">
        <v>137</v>
      </c>
    </row>
    <row r="324" s="2" customFormat="1">
      <c r="A324" s="41"/>
      <c r="B324" s="42"/>
      <c r="C324" s="43"/>
      <c r="D324" s="221" t="s">
        <v>141</v>
      </c>
      <c r="E324" s="43"/>
      <c r="F324" s="222" t="s">
        <v>201</v>
      </c>
      <c r="G324" s="43"/>
      <c r="H324" s="43"/>
      <c r="I324" s="218"/>
      <c r="J324" s="43"/>
      <c r="K324" s="43"/>
      <c r="L324" s="47"/>
      <c r="M324" s="219"/>
      <c r="N324" s="220"/>
      <c r="O324" s="87"/>
      <c r="P324" s="87"/>
      <c r="Q324" s="87"/>
      <c r="R324" s="87"/>
      <c r="S324" s="87"/>
      <c r="T324" s="88"/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T324" s="20" t="s">
        <v>141</v>
      </c>
      <c r="AU324" s="20" t="s">
        <v>137</v>
      </c>
    </row>
    <row r="325" s="13" customFormat="1">
      <c r="A325" s="13"/>
      <c r="B325" s="223"/>
      <c r="C325" s="224"/>
      <c r="D325" s="216" t="s">
        <v>143</v>
      </c>
      <c r="E325" s="225" t="s">
        <v>19</v>
      </c>
      <c r="F325" s="226" t="s">
        <v>437</v>
      </c>
      <c r="G325" s="224"/>
      <c r="H325" s="227">
        <v>6.7240000000000002</v>
      </c>
      <c r="I325" s="228"/>
      <c r="J325" s="224"/>
      <c r="K325" s="224"/>
      <c r="L325" s="229"/>
      <c r="M325" s="230"/>
      <c r="N325" s="231"/>
      <c r="O325" s="231"/>
      <c r="P325" s="231"/>
      <c r="Q325" s="231"/>
      <c r="R325" s="231"/>
      <c r="S325" s="231"/>
      <c r="T325" s="23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3" t="s">
        <v>143</v>
      </c>
      <c r="AU325" s="233" t="s">
        <v>137</v>
      </c>
      <c r="AV325" s="13" t="s">
        <v>82</v>
      </c>
      <c r="AW325" s="13" t="s">
        <v>33</v>
      </c>
      <c r="AX325" s="13" t="s">
        <v>72</v>
      </c>
      <c r="AY325" s="233" t="s">
        <v>127</v>
      </c>
    </row>
    <row r="326" s="15" customFormat="1">
      <c r="A326" s="15"/>
      <c r="B326" s="245"/>
      <c r="C326" s="246"/>
      <c r="D326" s="216" t="s">
        <v>143</v>
      </c>
      <c r="E326" s="247" t="s">
        <v>19</v>
      </c>
      <c r="F326" s="248" t="s">
        <v>438</v>
      </c>
      <c r="G326" s="246"/>
      <c r="H326" s="247" t="s">
        <v>19</v>
      </c>
      <c r="I326" s="249"/>
      <c r="J326" s="246"/>
      <c r="K326" s="246"/>
      <c r="L326" s="250"/>
      <c r="M326" s="251"/>
      <c r="N326" s="252"/>
      <c r="O326" s="252"/>
      <c r="P326" s="252"/>
      <c r="Q326" s="252"/>
      <c r="R326" s="252"/>
      <c r="S326" s="252"/>
      <c r="T326" s="253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54" t="s">
        <v>143</v>
      </c>
      <c r="AU326" s="254" t="s">
        <v>137</v>
      </c>
      <c r="AV326" s="15" t="s">
        <v>80</v>
      </c>
      <c r="AW326" s="15" t="s">
        <v>33</v>
      </c>
      <c r="AX326" s="15" t="s">
        <v>72</v>
      </c>
      <c r="AY326" s="254" t="s">
        <v>127</v>
      </c>
    </row>
    <row r="327" s="13" customFormat="1">
      <c r="A327" s="13"/>
      <c r="B327" s="223"/>
      <c r="C327" s="224"/>
      <c r="D327" s="216" t="s">
        <v>143</v>
      </c>
      <c r="E327" s="225" t="s">
        <v>19</v>
      </c>
      <c r="F327" s="226" t="s">
        <v>439</v>
      </c>
      <c r="G327" s="224"/>
      <c r="H327" s="227">
        <v>0.38</v>
      </c>
      <c r="I327" s="228"/>
      <c r="J327" s="224"/>
      <c r="K327" s="224"/>
      <c r="L327" s="229"/>
      <c r="M327" s="230"/>
      <c r="N327" s="231"/>
      <c r="O327" s="231"/>
      <c r="P327" s="231"/>
      <c r="Q327" s="231"/>
      <c r="R327" s="231"/>
      <c r="S327" s="231"/>
      <c r="T327" s="23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3" t="s">
        <v>143</v>
      </c>
      <c r="AU327" s="233" t="s">
        <v>137</v>
      </c>
      <c r="AV327" s="13" t="s">
        <v>82</v>
      </c>
      <c r="AW327" s="13" t="s">
        <v>33</v>
      </c>
      <c r="AX327" s="13" t="s">
        <v>72</v>
      </c>
      <c r="AY327" s="233" t="s">
        <v>127</v>
      </c>
    </row>
    <row r="328" s="13" customFormat="1">
      <c r="A328" s="13"/>
      <c r="B328" s="223"/>
      <c r="C328" s="224"/>
      <c r="D328" s="216" t="s">
        <v>143</v>
      </c>
      <c r="E328" s="225" t="s">
        <v>19</v>
      </c>
      <c r="F328" s="226" t="s">
        <v>440</v>
      </c>
      <c r="G328" s="224"/>
      <c r="H328" s="227">
        <v>0.29999999999999999</v>
      </c>
      <c r="I328" s="228"/>
      <c r="J328" s="224"/>
      <c r="K328" s="224"/>
      <c r="L328" s="229"/>
      <c r="M328" s="230"/>
      <c r="N328" s="231"/>
      <c r="O328" s="231"/>
      <c r="P328" s="231"/>
      <c r="Q328" s="231"/>
      <c r="R328" s="231"/>
      <c r="S328" s="231"/>
      <c r="T328" s="23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3" t="s">
        <v>143</v>
      </c>
      <c r="AU328" s="233" t="s">
        <v>137</v>
      </c>
      <c r="AV328" s="13" t="s">
        <v>82</v>
      </c>
      <c r="AW328" s="13" t="s">
        <v>33</v>
      </c>
      <c r="AX328" s="13" t="s">
        <v>72</v>
      </c>
      <c r="AY328" s="233" t="s">
        <v>127</v>
      </c>
    </row>
    <row r="329" s="13" customFormat="1">
      <c r="A329" s="13"/>
      <c r="B329" s="223"/>
      <c r="C329" s="224"/>
      <c r="D329" s="216" t="s">
        <v>143</v>
      </c>
      <c r="E329" s="225" t="s">
        <v>19</v>
      </c>
      <c r="F329" s="226" t="s">
        <v>441</v>
      </c>
      <c r="G329" s="224"/>
      <c r="H329" s="227">
        <v>0.85199999999999998</v>
      </c>
      <c r="I329" s="228"/>
      <c r="J329" s="224"/>
      <c r="K329" s="224"/>
      <c r="L329" s="229"/>
      <c r="M329" s="230"/>
      <c r="N329" s="231"/>
      <c r="O329" s="231"/>
      <c r="P329" s="231"/>
      <c r="Q329" s="231"/>
      <c r="R329" s="231"/>
      <c r="S329" s="231"/>
      <c r="T329" s="23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3" t="s">
        <v>143</v>
      </c>
      <c r="AU329" s="233" t="s">
        <v>137</v>
      </c>
      <c r="AV329" s="13" t="s">
        <v>82</v>
      </c>
      <c r="AW329" s="13" t="s">
        <v>33</v>
      </c>
      <c r="AX329" s="13" t="s">
        <v>72</v>
      </c>
      <c r="AY329" s="233" t="s">
        <v>127</v>
      </c>
    </row>
    <row r="330" s="16" customFormat="1">
      <c r="A330" s="16"/>
      <c r="B330" s="255"/>
      <c r="C330" s="256"/>
      <c r="D330" s="216" t="s">
        <v>143</v>
      </c>
      <c r="E330" s="257" t="s">
        <v>19</v>
      </c>
      <c r="F330" s="258" t="s">
        <v>381</v>
      </c>
      <c r="G330" s="256"/>
      <c r="H330" s="259">
        <v>8.2560000000000002</v>
      </c>
      <c r="I330" s="260"/>
      <c r="J330" s="256"/>
      <c r="K330" s="256"/>
      <c r="L330" s="261"/>
      <c r="M330" s="262"/>
      <c r="N330" s="263"/>
      <c r="O330" s="263"/>
      <c r="P330" s="263"/>
      <c r="Q330" s="263"/>
      <c r="R330" s="263"/>
      <c r="S330" s="263"/>
      <c r="T330" s="264"/>
      <c r="U330" s="16"/>
      <c r="V330" s="16"/>
      <c r="W330" s="16"/>
      <c r="X330" s="16"/>
      <c r="Y330" s="16"/>
      <c r="Z330" s="16"/>
      <c r="AA330" s="16"/>
      <c r="AB330" s="16"/>
      <c r="AC330" s="16"/>
      <c r="AD330" s="16"/>
      <c r="AE330" s="16"/>
      <c r="AT330" s="265" t="s">
        <v>143</v>
      </c>
      <c r="AU330" s="265" t="s">
        <v>137</v>
      </c>
      <c r="AV330" s="16" t="s">
        <v>137</v>
      </c>
      <c r="AW330" s="16" t="s">
        <v>33</v>
      </c>
      <c r="AX330" s="16" t="s">
        <v>72</v>
      </c>
      <c r="AY330" s="265" t="s">
        <v>127</v>
      </c>
    </row>
    <row r="331" s="13" customFormat="1">
      <c r="A331" s="13"/>
      <c r="B331" s="223"/>
      <c r="C331" s="224"/>
      <c r="D331" s="216" t="s">
        <v>143</v>
      </c>
      <c r="E331" s="225" t="s">
        <v>19</v>
      </c>
      <c r="F331" s="226" t="s">
        <v>442</v>
      </c>
      <c r="G331" s="224"/>
      <c r="H331" s="227">
        <v>4.9500000000000002</v>
      </c>
      <c r="I331" s="228"/>
      <c r="J331" s="224"/>
      <c r="K331" s="224"/>
      <c r="L331" s="229"/>
      <c r="M331" s="230"/>
      <c r="N331" s="231"/>
      <c r="O331" s="231"/>
      <c r="P331" s="231"/>
      <c r="Q331" s="231"/>
      <c r="R331" s="231"/>
      <c r="S331" s="231"/>
      <c r="T331" s="23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3" t="s">
        <v>143</v>
      </c>
      <c r="AU331" s="233" t="s">
        <v>137</v>
      </c>
      <c r="AV331" s="13" t="s">
        <v>82</v>
      </c>
      <c r="AW331" s="13" t="s">
        <v>33</v>
      </c>
      <c r="AX331" s="13" t="s">
        <v>72</v>
      </c>
      <c r="AY331" s="233" t="s">
        <v>127</v>
      </c>
    </row>
    <row r="332" s="16" customFormat="1">
      <c r="A332" s="16"/>
      <c r="B332" s="255"/>
      <c r="C332" s="256"/>
      <c r="D332" s="216" t="s">
        <v>143</v>
      </c>
      <c r="E332" s="257" t="s">
        <v>19</v>
      </c>
      <c r="F332" s="258" t="s">
        <v>381</v>
      </c>
      <c r="G332" s="256"/>
      <c r="H332" s="259">
        <v>4.9500000000000002</v>
      </c>
      <c r="I332" s="260"/>
      <c r="J332" s="256"/>
      <c r="K332" s="256"/>
      <c r="L332" s="261"/>
      <c r="M332" s="262"/>
      <c r="N332" s="263"/>
      <c r="O332" s="263"/>
      <c r="P332" s="263"/>
      <c r="Q332" s="263"/>
      <c r="R332" s="263"/>
      <c r="S332" s="263"/>
      <c r="T332" s="264"/>
      <c r="U332" s="16"/>
      <c r="V332" s="16"/>
      <c r="W332" s="16"/>
      <c r="X332" s="16"/>
      <c r="Y332" s="16"/>
      <c r="Z332" s="16"/>
      <c r="AA332" s="16"/>
      <c r="AB332" s="16"/>
      <c r="AC332" s="16"/>
      <c r="AD332" s="16"/>
      <c r="AE332" s="16"/>
      <c r="AT332" s="265" t="s">
        <v>143</v>
      </c>
      <c r="AU332" s="265" t="s">
        <v>137</v>
      </c>
      <c r="AV332" s="16" t="s">
        <v>137</v>
      </c>
      <c r="AW332" s="16" t="s">
        <v>33</v>
      </c>
      <c r="AX332" s="16" t="s">
        <v>72</v>
      </c>
      <c r="AY332" s="265" t="s">
        <v>127</v>
      </c>
    </row>
    <row r="333" s="13" customFormat="1">
      <c r="A333" s="13"/>
      <c r="B333" s="223"/>
      <c r="C333" s="224"/>
      <c r="D333" s="216" t="s">
        <v>143</v>
      </c>
      <c r="E333" s="225" t="s">
        <v>19</v>
      </c>
      <c r="F333" s="226" t="s">
        <v>443</v>
      </c>
      <c r="G333" s="224"/>
      <c r="H333" s="227">
        <v>11.25</v>
      </c>
      <c r="I333" s="228"/>
      <c r="J333" s="224"/>
      <c r="K333" s="224"/>
      <c r="L333" s="229"/>
      <c r="M333" s="230"/>
      <c r="N333" s="231"/>
      <c r="O333" s="231"/>
      <c r="P333" s="231"/>
      <c r="Q333" s="231"/>
      <c r="R333" s="231"/>
      <c r="S333" s="231"/>
      <c r="T333" s="232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3" t="s">
        <v>143</v>
      </c>
      <c r="AU333" s="233" t="s">
        <v>137</v>
      </c>
      <c r="AV333" s="13" t="s">
        <v>82</v>
      </c>
      <c r="AW333" s="13" t="s">
        <v>33</v>
      </c>
      <c r="AX333" s="13" t="s">
        <v>72</v>
      </c>
      <c r="AY333" s="233" t="s">
        <v>127</v>
      </c>
    </row>
    <row r="334" s="13" customFormat="1">
      <c r="A334" s="13"/>
      <c r="B334" s="223"/>
      <c r="C334" s="224"/>
      <c r="D334" s="216" t="s">
        <v>143</v>
      </c>
      <c r="E334" s="225" t="s">
        <v>19</v>
      </c>
      <c r="F334" s="226" t="s">
        <v>444</v>
      </c>
      <c r="G334" s="224"/>
      <c r="H334" s="227">
        <v>2</v>
      </c>
      <c r="I334" s="228"/>
      <c r="J334" s="224"/>
      <c r="K334" s="224"/>
      <c r="L334" s="229"/>
      <c r="M334" s="230"/>
      <c r="N334" s="231"/>
      <c r="O334" s="231"/>
      <c r="P334" s="231"/>
      <c r="Q334" s="231"/>
      <c r="R334" s="231"/>
      <c r="S334" s="231"/>
      <c r="T334" s="23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3" t="s">
        <v>143</v>
      </c>
      <c r="AU334" s="233" t="s">
        <v>137</v>
      </c>
      <c r="AV334" s="13" t="s">
        <v>82</v>
      </c>
      <c r="AW334" s="13" t="s">
        <v>33</v>
      </c>
      <c r="AX334" s="13" t="s">
        <v>72</v>
      </c>
      <c r="AY334" s="233" t="s">
        <v>127</v>
      </c>
    </row>
    <row r="335" s="16" customFormat="1">
      <c r="A335" s="16"/>
      <c r="B335" s="255"/>
      <c r="C335" s="256"/>
      <c r="D335" s="216" t="s">
        <v>143</v>
      </c>
      <c r="E335" s="257" t="s">
        <v>19</v>
      </c>
      <c r="F335" s="258" t="s">
        <v>381</v>
      </c>
      <c r="G335" s="256"/>
      <c r="H335" s="259">
        <v>13.25</v>
      </c>
      <c r="I335" s="260"/>
      <c r="J335" s="256"/>
      <c r="K335" s="256"/>
      <c r="L335" s="261"/>
      <c r="M335" s="262"/>
      <c r="N335" s="263"/>
      <c r="O335" s="263"/>
      <c r="P335" s="263"/>
      <c r="Q335" s="263"/>
      <c r="R335" s="263"/>
      <c r="S335" s="263"/>
      <c r="T335" s="264"/>
      <c r="U335" s="16"/>
      <c r="V335" s="16"/>
      <c r="W335" s="16"/>
      <c r="X335" s="16"/>
      <c r="Y335" s="16"/>
      <c r="Z335" s="16"/>
      <c r="AA335" s="16"/>
      <c r="AB335" s="16"/>
      <c r="AC335" s="16"/>
      <c r="AD335" s="16"/>
      <c r="AE335" s="16"/>
      <c r="AT335" s="265" t="s">
        <v>143</v>
      </c>
      <c r="AU335" s="265" t="s">
        <v>137</v>
      </c>
      <c r="AV335" s="16" t="s">
        <v>137</v>
      </c>
      <c r="AW335" s="16" t="s">
        <v>33</v>
      </c>
      <c r="AX335" s="16" t="s">
        <v>72</v>
      </c>
      <c r="AY335" s="265" t="s">
        <v>127</v>
      </c>
    </row>
    <row r="336" s="14" customFormat="1">
      <c r="A336" s="14"/>
      <c r="B336" s="234"/>
      <c r="C336" s="235"/>
      <c r="D336" s="216" t="s">
        <v>143</v>
      </c>
      <c r="E336" s="236" t="s">
        <v>19</v>
      </c>
      <c r="F336" s="237" t="s">
        <v>146</v>
      </c>
      <c r="G336" s="235"/>
      <c r="H336" s="238">
        <v>26.456</v>
      </c>
      <c r="I336" s="239"/>
      <c r="J336" s="235"/>
      <c r="K336" s="235"/>
      <c r="L336" s="240"/>
      <c r="M336" s="241"/>
      <c r="N336" s="242"/>
      <c r="O336" s="242"/>
      <c r="P336" s="242"/>
      <c r="Q336" s="242"/>
      <c r="R336" s="242"/>
      <c r="S336" s="242"/>
      <c r="T336" s="243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4" t="s">
        <v>143</v>
      </c>
      <c r="AU336" s="244" t="s">
        <v>137</v>
      </c>
      <c r="AV336" s="14" t="s">
        <v>136</v>
      </c>
      <c r="AW336" s="14" t="s">
        <v>33</v>
      </c>
      <c r="AX336" s="14" t="s">
        <v>80</v>
      </c>
      <c r="AY336" s="244" t="s">
        <v>127</v>
      </c>
    </row>
    <row r="337" s="2" customFormat="1" ht="24.15" customHeight="1">
      <c r="A337" s="41"/>
      <c r="B337" s="42"/>
      <c r="C337" s="203" t="s">
        <v>445</v>
      </c>
      <c r="D337" s="203" t="s">
        <v>131</v>
      </c>
      <c r="E337" s="204" t="s">
        <v>446</v>
      </c>
      <c r="F337" s="205" t="s">
        <v>447</v>
      </c>
      <c r="G337" s="206" t="s">
        <v>134</v>
      </c>
      <c r="H337" s="207">
        <v>2.8279999999999998</v>
      </c>
      <c r="I337" s="208"/>
      <c r="J337" s="209">
        <f>ROUND(I337*H337,2)</f>
        <v>0</v>
      </c>
      <c r="K337" s="205" t="s">
        <v>135</v>
      </c>
      <c r="L337" s="47"/>
      <c r="M337" s="210" t="s">
        <v>19</v>
      </c>
      <c r="N337" s="211" t="s">
        <v>43</v>
      </c>
      <c r="O337" s="87"/>
      <c r="P337" s="212">
        <f>O337*H337</f>
        <v>0</v>
      </c>
      <c r="Q337" s="212">
        <v>0</v>
      </c>
      <c r="R337" s="212">
        <f>Q337*H337</f>
        <v>0</v>
      </c>
      <c r="S337" s="212">
        <v>0</v>
      </c>
      <c r="T337" s="213">
        <f>S337*H337</f>
        <v>0</v>
      </c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R337" s="214" t="s">
        <v>136</v>
      </c>
      <c r="AT337" s="214" t="s">
        <v>131</v>
      </c>
      <c r="AU337" s="214" t="s">
        <v>137</v>
      </c>
      <c r="AY337" s="20" t="s">
        <v>127</v>
      </c>
      <c r="BE337" s="215">
        <f>IF(N337="základní",J337,0)</f>
        <v>0</v>
      </c>
      <c r="BF337" s="215">
        <f>IF(N337="snížená",J337,0)</f>
        <v>0</v>
      </c>
      <c r="BG337" s="215">
        <f>IF(N337="zákl. přenesená",J337,0)</f>
        <v>0</v>
      </c>
      <c r="BH337" s="215">
        <f>IF(N337="sníž. přenesená",J337,0)</f>
        <v>0</v>
      </c>
      <c r="BI337" s="215">
        <f>IF(N337="nulová",J337,0)</f>
        <v>0</v>
      </c>
      <c r="BJ337" s="20" t="s">
        <v>80</v>
      </c>
      <c r="BK337" s="215">
        <f>ROUND(I337*H337,2)</f>
        <v>0</v>
      </c>
      <c r="BL337" s="20" t="s">
        <v>136</v>
      </c>
      <c r="BM337" s="214" t="s">
        <v>448</v>
      </c>
    </row>
    <row r="338" s="2" customFormat="1">
      <c r="A338" s="41"/>
      <c r="B338" s="42"/>
      <c r="C338" s="43"/>
      <c r="D338" s="216" t="s">
        <v>139</v>
      </c>
      <c r="E338" s="43"/>
      <c r="F338" s="217" t="s">
        <v>449</v>
      </c>
      <c r="G338" s="43"/>
      <c r="H338" s="43"/>
      <c r="I338" s="218"/>
      <c r="J338" s="43"/>
      <c r="K338" s="43"/>
      <c r="L338" s="47"/>
      <c r="M338" s="219"/>
      <c r="N338" s="220"/>
      <c r="O338" s="87"/>
      <c r="P338" s="87"/>
      <c r="Q338" s="87"/>
      <c r="R338" s="87"/>
      <c r="S338" s="87"/>
      <c r="T338" s="88"/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T338" s="20" t="s">
        <v>139</v>
      </c>
      <c r="AU338" s="20" t="s">
        <v>137</v>
      </c>
    </row>
    <row r="339" s="2" customFormat="1">
      <c r="A339" s="41"/>
      <c r="B339" s="42"/>
      <c r="C339" s="43"/>
      <c r="D339" s="221" t="s">
        <v>141</v>
      </c>
      <c r="E339" s="43"/>
      <c r="F339" s="222" t="s">
        <v>450</v>
      </c>
      <c r="G339" s="43"/>
      <c r="H339" s="43"/>
      <c r="I339" s="218"/>
      <c r="J339" s="43"/>
      <c r="K339" s="43"/>
      <c r="L339" s="47"/>
      <c r="M339" s="219"/>
      <c r="N339" s="220"/>
      <c r="O339" s="87"/>
      <c r="P339" s="87"/>
      <c r="Q339" s="87"/>
      <c r="R339" s="87"/>
      <c r="S339" s="87"/>
      <c r="T339" s="88"/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T339" s="20" t="s">
        <v>141</v>
      </c>
      <c r="AU339" s="20" t="s">
        <v>137</v>
      </c>
    </row>
    <row r="340" s="13" customFormat="1">
      <c r="A340" s="13"/>
      <c r="B340" s="223"/>
      <c r="C340" s="224"/>
      <c r="D340" s="216" t="s">
        <v>143</v>
      </c>
      <c r="E340" s="225" t="s">
        <v>19</v>
      </c>
      <c r="F340" s="226" t="s">
        <v>451</v>
      </c>
      <c r="G340" s="224"/>
      <c r="H340" s="227">
        <v>2.8279999999999998</v>
      </c>
      <c r="I340" s="228"/>
      <c r="J340" s="224"/>
      <c r="K340" s="224"/>
      <c r="L340" s="229"/>
      <c r="M340" s="230"/>
      <c r="N340" s="231"/>
      <c r="O340" s="231"/>
      <c r="P340" s="231"/>
      <c r="Q340" s="231"/>
      <c r="R340" s="231"/>
      <c r="S340" s="231"/>
      <c r="T340" s="23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3" t="s">
        <v>143</v>
      </c>
      <c r="AU340" s="233" t="s">
        <v>137</v>
      </c>
      <c r="AV340" s="13" t="s">
        <v>82</v>
      </c>
      <c r="AW340" s="13" t="s">
        <v>33</v>
      </c>
      <c r="AX340" s="13" t="s">
        <v>80</v>
      </c>
      <c r="AY340" s="233" t="s">
        <v>127</v>
      </c>
    </row>
    <row r="341" s="2" customFormat="1" ht="24.15" customHeight="1">
      <c r="A341" s="41"/>
      <c r="B341" s="42"/>
      <c r="C341" s="203" t="s">
        <v>452</v>
      </c>
      <c r="D341" s="203" t="s">
        <v>131</v>
      </c>
      <c r="E341" s="204" t="s">
        <v>453</v>
      </c>
      <c r="F341" s="205" t="s">
        <v>454</v>
      </c>
      <c r="G341" s="206" t="s">
        <v>134</v>
      </c>
      <c r="H341" s="207">
        <v>308.80000000000001</v>
      </c>
      <c r="I341" s="208"/>
      <c r="J341" s="209">
        <f>ROUND(I341*H341,2)</f>
        <v>0</v>
      </c>
      <c r="K341" s="205" t="s">
        <v>135</v>
      </c>
      <c r="L341" s="47"/>
      <c r="M341" s="210" t="s">
        <v>19</v>
      </c>
      <c r="N341" s="211" t="s">
        <v>43</v>
      </c>
      <c r="O341" s="87"/>
      <c r="P341" s="212">
        <f>O341*H341</f>
        <v>0</v>
      </c>
      <c r="Q341" s="212">
        <v>0</v>
      </c>
      <c r="R341" s="212">
        <f>Q341*H341</f>
        <v>0</v>
      </c>
      <c r="S341" s="212">
        <v>0</v>
      </c>
      <c r="T341" s="213">
        <f>S341*H341</f>
        <v>0</v>
      </c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R341" s="214" t="s">
        <v>136</v>
      </c>
      <c r="AT341" s="214" t="s">
        <v>131</v>
      </c>
      <c r="AU341" s="214" t="s">
        <v>137</v>
      </c>
      <c r="AY341" s="20" t="s">
        <v>127</v>
      </c>
      <c r="BE341" s="215">
        <f>IF(N341="základní",J341,0)</f>
        <v>0</v>
      </c>
      <c r="BF341" s="215">
        <f>IF(N341="snížená",J341,0)</f>
        <v>0</v>
      </c>
      <c r="BG341" s="215">
        <f>IF(N341="zákl. přenesená",J341,0)</f>
        <v>0</v>
      </c>
      <c r="BH341" s="215">
        <f>IF(N341="sníž. přenesená",J341,0)</f>
        <v>0</v>
      </c>
      <c r="BI341" s="215">
        <f>IF(N341="nulová",J341,0)</f>
        <v>0</v>
      </c>
      <c r="BJ341" s="20" t="s">
        <v>80</v>
      </c>
      <c r="BK341" s="215">
        <f>ROUND(I341*H341,2)</f>
        <v>0</v>
      </c>
      <c r="BL341" s="20" t="s">
        <v>136</v>
      </c>
      <c r="BM341" s="214" t="s">
        <v>455</v>
      </c>
    </row>
    <row r="342" s="2" customFormat="1">
      <c r="A342" s="41"/>
      <c r="B342" s="42"/>
      <c r="C342" s="43"/>
      <c r="D342" s="216" t="s">
        <v>139</v>
      </c>
      <c r="E342" s="43"/>
      <c r="F342" s="217" t="s">
        <v>456</v>
      </c>
      <c r="G342" s="43"/>
      <c r="H342" s="43"/>
      <c r="I342" s="218"/>
      <c r="J342" s="43"/>
      <c r="K342" s="43"/>
      <c r="L342" s="47"/>
      <c r="M342" s="219"/>
      <c r="N342" s="220"/>
      <c r="O342" s="87"/>
      <c r="P342" s="87"/>
      <c r="Q342" s="87"/>
      <c r="R342" s="87"/>
      <c r="S342" s="87"/>
      <c r="T342" s="88"/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T342" s="20" t="s">
        <v>139</v>
      </c>
      <c r="AU342" s="20" t="s">
        <v>137</v>
      </c>
    </row>
    <row r="343" s="2" customFormat="1">
      <c r="A343" s="41"/>
      <c r="B343" s="42"/>
      <c r="C343" s="43"/>
      <c r="D343" s="221" t="s">
        <v>141</v>
      </c>
      <c r="E343" s="43"/>
      <c r="F343" s="222" t="s">
        <v>457</v>
      </c>
      <c r="G343" s="43"/>
      <c r="H343" s="43"/>
      <c r="I343" s="218"/>
      <c r="J343" s="43"/>
      <c r="K343" s="43"/>
      <c r="L343" s="47"/>
      <c r="M343" s="219"/>
      <c r="N343" s="220"/>
      <c r="O343" s="87"/>
      <c r="P343" s="87"/>
      <c r="Q343" s="87"/>
      <c r="R343" s="87"/>
      <c r="S343" s="87"/>
      <c r="T343" s="88"/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T343" s="20" t="s">
        <v>141</v>
      </c>
      <c r="AU343" s="20" t="s">
        <v>137</v>
      </c>
    </row>
    <row r="344" s="13" customFormat="1">
      <c r="A344" s="13"/>
      <c r="B344" s="223"/>
      <c r="C344" s="224"/>
      <c r="D344" s="216" t="s">
        <v>143</v>
      </c>
      <c r="E344" s="225" t="s">
        <v>19</v>
      </c>
      <c r="F344" s="226" t="s">
        <v>458</v>
      </c>
      <c r="G344" s="224"/>
      <c r="H344" s="227">
        <v>294.80000000000001</v>
      </c>
      <c r="I344" s="228"/>
      <c r="J344" s="224"/>
      <c r="K344" s="224"/>
      <c r="L344" s="229"/>
      <c r="M344" s="230"/>
      <c r="N344" s="231"/>
      <c r="O344" s="231"/>
      <c r="P344" s="231"/>
      <c r="Q344" s="231"/>
      <c r="R344" s="231"/>
      <c r="S344" s="231"/>
      <c r="T344" s="23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3" t="s">
        <v>143</v>
      </c>
      <c r="AU344" s="233" t="s">
        <v>137</v>
      </c>
      <c r="AV344" s="13" t="s">
        <v>82</v>
      </c>
      <c r="AW344" s="13" t="s">
        <v>33</v>
      </c>
      <c r="AX344" s="13" t="s">
        <v>72</v>
      </c>
      <c r="AY344" s="233" t="s">
        <v>127</v>
      </c>
    </row>
    <row r="345" s="13" customFormat="1">
      <c r="A345" s="13"/>
      <c r="B345" s="223"/>
      <c r="C345" s="224"/>
      <c r="D345" s="216" t="s">
        <v>143</v>
      </c>
      <c r="E345" s="225" t="s">
        <v>19</v>
      </c>
      <c r="F345" s="226" t="s">
        <v>459</v>
      </c>
      <c r="G345" s="224"/>
      <c r="H345" s="227">
        <v>14</v>
      </c>
      <c r="I345" s="228"/>
      <c r="J345" s="224"/>
      <c r="K345" s="224"/>
      <c r="L345" s="229"/>
      <c r="M345" s="230"/>
      <c r="N345" s="231"/>
      <c r="O345" s="231"/>
      <c r="P345" s="231"/>
      <c r="Q345" s="231"/>
      <c r="R345" s="231"/>
      <c r="S345" s="231"/>
      <c r="T345" s="23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3" t="s">
        <v>143</v>
      </c>
      <c r="AU345" s="233" t="s">
        <v>137</v>
      </c>
      <c r="AV345" s="13" t="s">
        <v>82</v>
      </c>
      <c r="AW345" s="13" t="s">
        <v>33</v>
      </c>
      <c r="AX345" s="13" t="s">
        <v>72</v>
      </c>
      <c r="AY345" s="233" t="s">
        <v>127</v>
      </c>
    </row>
    <row r="346" s="14" customFormat="1">
      <c r="A346" s="14"/>
      <c r="B346" s="234"/>
      <c r="C346" s="235"/>
      <c r="D346" s="216" t="s">
        <v>143</v>
      </c>
      <c r="E346" s="236" t="s">
        <v>19</v>
      </c>
      <c r="F346" s="237" t="s">
        <v>460</v>
      </c>
      <c r="G346" s="235"/>
      <c r="H346" s="238">
        <v>308.80000000000001</v>
      </c>
      <c r="I346" s="239"/>
      <c r="J346" s="235"/>
      <c r="K346" s="235"/>
      <c r="L346" s="240"/>
      <c r="M346" s="241"/>
      <c r="N346" s="242"/>
      <c r="O346" s="242"/>
      <c r="P346" s="242"/>
      <c r="Q346" s="242"/>
      <c r="R346" s="242"/>
      <c r="S346" s="242"/>
      <c r="T346" s="243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4" t="s">
        <v>143</v>
      </c>
      <c r="AU346" s="244" t="s">
        <v>137</v>
      </c>
      <c r="AV346" s="14" t="s">
        <v>136</v>
      </c>
      <c r="AW346" s="14" t="s">
        <v>33</v>
      </c>
      <c r="AX346" s="14" t="s">
        <v>80</v>
      </c>
      <c r="AY346" s="244" t="s">
        <v>127</v>
      </c>
    </row>
    <row r="347" s="12" customFormat="1" ht="20.88" customHeight="1">
      <c r="A347" s="12"/>
      <c r="B347" s="187"/>
      <c r="C347" s="188"/>
      <c r="D347" s="189" t="s">
        <v>71</v>
      </c>
      <c r="E347" s="201" t="s">
        <v>254</v>
      </c>
      <c r="F347" s="201" t="s">
        <v>461</v>
      </c>
      <c r="G347" s="188"/>
      <c r="H347" s="188"/>
      <c r="I347" s="191"/>
      <c r="J347" s="202">
        <f>BK347</f>
        <v>0</v>
      </c>
      <c r="K347" s="188"/>
      <c r="L347" s="193"/>
      <c r="M347" s="194"/>
      <c r="N347" s="195"/>
      <c r="O347" s="195"/>
      <c r="P347" s="196">
        <f>SUM(P348:P395)</f>
        <v>0</v>
      </c>
      <c r="Q347" s="195"/>
      <c r="R347" s="196">
        <f>SUM(R348:R395)</f>
        <v>0.022200999999999999</v>
      </c>
      <c r="S347" s="195"/>
      <c r="T347" s="197">
        <f>SUM(T348:T395)</f>
        <v>0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198" t="s">
        <v>80</v>
      </c>
      <c r="AT347" s="199" t="s">
        <v>71</v>
      </c>
      <c r="AU347" s="199" t="s">
        <v>82</v>
      </c>
      <c r="AY347" s="198" t="s">
        <v>127</v>
      </c>
      <c r="BK347" s="200">
        <f>SUM(BK348:BK395)</f>
        <v>0</v>
      </c>
    </row>
    <row r="348" s="2" customFormat="1" ht="24.15" customHeight="1">
      <c r="A348" s="41"/>
      <c r="B348" s="42"/>
      <c r="C348" s="203" t="s">
        <v>462</v>
      </c>
      <c r="D348" s="203" t="s">
        <v>131</v>
      </c>
      <c r="E348" s="204" t="s">
        <v>197</v>
      </c>
      <c r="F348" s="205" t="s">
        <v>198</v>
      </c>
      <c r="G348" s="206" t="s">
        <v>134</v>
      </c>
      <c r="H348" s="207">
        <v>335.60000000000002</v>
      </c>
      <c r="I348" s="208"/>
      <c r="J348" s="209">
        <f>ROUND(I348*H348,2)</f>
        <v>0</v>
      </c>
      <c r="K348" s="205" t="s">
        <v>135</v>
      </c>
      <c r="L348" s="47"/>
      <c r="M348" s="210" t="s">
        <v>19</v>
      </c>
      <c r="N348" s="211" t="s">
        <v>43</v>
      </c>
      <c r="O348" s="87"/>
      <c r="P348" s="212">
        <f>O348*H348</f>
        <v>0</v>
      </c>
      <c r="Q348" s="212">
        <v>0</v>
      </c>
      <c r="R348" s="212">
        <f>Q348*H348</f>
        <v>0</v>
      </c>
      <c r="S348" s="212">
        <v>0</v>
      </c>
      <c r="T348" s="213">
        <f>S348*H348</f>
        <v>0</v>
      </c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R348" s="214" t="s">
        <v>136</v>
      </c>
      <c r="AT348" s="214" t="s">
        <v>131</v>
      </c>
      <c r="AU348" s="214" t="s">
        <v>137</v>
      </c>
      <c r="AY348" s="20" t="s">
        <v>127</v>
      </c>
      <c r="BE348" s="215">
        <f>IF(N348="základní",J348,0)</f>
        <v>0</v>
      </c>
      <c r="BF348" s="215">
        <f>IF(N348="snížená",J348,0)</f>
        <v>0</v>
      </c>
      <c r="BG348" s="215">
        <f>IF(N348="zákl. přenesená",J348,0)</f>
        <v>0</v>
      </c>
      <c r="BH348" s="215">
        <f>IF(N348="sníž. přenesená",J348,0)</f>
        <v>0</v>
      </c>
      <c r="BI348" s="215">
        <f>IF(N348="nulová",J348,0)</f>
        <v>0</v>
      </c>
      <c r="BJ348" s="20" t="s">
        <v>80</v>
      </c>
      <c r="BK348" s="215">
        <f>ROUND(I348*H348,2)</f>
        <v>0</v>
      </c>
      <c r="BL348" s="20" t="s">
        <v>136</v>
      </c>
      <c r="BM348" s="214" t="s">
        <v>463</v>
      </c>
    </row>
    <row r="349" s="2" customFormat="1">
      <c r="A349" s="41"/>
      <c r="B349" s="42"/>
      <c r="C349" s="43"/>
      <c r="D349" s="216" t="s">
        <v>139</v>
      </c>
      <c r="E349" s="43"/>
      <c r="F349" s="217" t="s">
        <v>200</v>
      </c>
      <c r="G349" s="43"/>
      <c r="H349" s="43"/>
      <c r="I349" s="218"/>
      <c r="J349" s="43"/>
      <c r="K349" s="43"/>
      <c r="L349" s="47"/>
      <c r="M349" s="219"/>
      <c r="N349" s="220"/>
      <c r="O349" s="87"/>
      <c r="P349" s="87"/>
      <c r="Q349" s="87"/>
      <c r="R349" s="87"/>
      <c r="S349" s="87"/>
      <c r="T349" s="88"/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T349" s="20" t="s">
        <v>139</v>
      </c>
      <c r="AU349" s="20" t="s">
        <v>137</v>
      </c>
    </row>
    <row r="350" s="2" customFormat="1">
      <c r="A350" s="41"/>
      <c r="B350" s="42"/>
      <c r="C350" s="43"/>
      <c r="D350" s="221" t="s">
        <v>141</v>
      </c>
      <c r="E350" s="43"/>
      <c r="F350" s="222" t="s">
        <v>201</v>
      </c>
      <c r="G350" s="43"/>
      <c r="H350" s="43"/>
      <c r="I350" s="218"/>
      <c r="J350" s="43"/>
      <c r="K350" s="43"/>
      <c r="L350" s="47"/>
      <c r="M350" s="219"/>
      <c r="N350" s="220"/>
      <c r="O350" s="87"/>
      <c r="P350" s="87"/>
      <c r="Q350" s="87"/>
      <c r="R350" s="87"/>
      <c r="S350" s="87"/>
      <c r="T350" s="88"/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T350" s="20" t="s">
        <v>141</v>
      </c>
      <c r="AU350" s="20" t="s">
        <v>137</v>
      </c>
    </row>
    <row r="351" s="13" customFormat="1">
      <c r="A351" s="13"/>
      <c r="B351" s="223"/>
      <c r="C351" s="224"/>
      <c r="D351" s="216" t="s">
        <v>143</v>
      </c>
      <c r="E351" s="225" t="s">
        <v>19</v>
      </c>
      <c r="F351" s="226" t="s">
        <v>464</v>
      </c>
      <c r="G351" s="224"/>
      <c r="H351" s="227">
        <v>321.60000000000002</v>
      </c>
      <c r="I351" s="228"/>
      <c r="J351" s="224"/>
      <c r="K351" s="224"/>
      <c r="L351" s="229"/>
      <c r="M351" s="230"/>
      <c r="N351" s="231"/>
      <c r="O351" s="231"/>
      <c r="P351" s="231"/>
      <c r="Q351" s="231"/>
      <c r="R351" s="231"/>
      <c r="S351" s="231"/>
      <c r="T351" s="23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3" t="s">
        <v>143</v>
      </c>
      <c r="AU351" s="233" t="s">
        <v>137</v>
      </c>
      <c r="AV351" s="13" t="s">
        <v>82</v>
      </c>
      <c r="AW351" s="13" t="s">
        <v>33</v>
      </c>
      <c r="AX351" s="13" t="s">
        <v>72</v>
      </c>
      <c r="AY351" s="233" t="s">
        <v>127</v>
      </c>
    </row>
    <row r="352" s="13" customFormat="1">
      <c r="A352" s="13"/>
      <c r="B352" s="223"/>
      <c r="C352" s="224"/>
      <c r="D352" s="216" t="s">
        <v>143</v>
      </c>
      <c r="E352" s="225" t="s">
        <v>19</v>
      </c>
      <c r="F352" s="226" t="s">
        <v>459</v>
      </c>
      <c r="G352" s="224"/>
      <c r="H352" s="227">
        <v>14</v>
      </c>
      <c r="I352" s="228"/>
      <c r="J352" s="224"/>
      <c r="K352" s="224"/>
      <c r="L352" s="229"/>
      <c r="M352" s="230"/>
      <c r="N352" s="231"/>
      <c r="O352" s="231"/>
      <c r="P352" s="231"/>
      <c r="Q352" s="231"/>
      <c r="R352" s="231"/>
      <c r="S352" s="231"/>
      <c r="T352" s="232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3" t="s">
        <v>143</v>
      </c>
      <c r="AU352" s="233" t="s">
        <v>137</v>
      </c>
      <c r="AV352" s="13" t="s">
        <v>82</v>
      </c>
      <c r="AW352" s="13" t="s">
        <v>33</v>
      </c>
      <c r="AX352" s="13" t="s">
        <v>72</v>
      </c>
      <c r="AY352" s="233" t="s">
        <v>127</v>
      </c>
    </row>
    <row r="353" s="14" customFormat="1">
      <c r="A353" s="14"/>
      <c r="B353" s="234"/>
      <c r="C353" s="235"/>
      <c r="D353" s="216" t="s">
        <v>143</v>
      </c>
      <c r="E353" s="236" t="s">
        <v>19</v>
      </c>
      <c r="F353" s="237" t="s">
        <v>146</v>
      </c>
      <c r="G353" s="235"/>
      <c r="H353" s="238">
        <v>335.60000000000002</v>
      </c>
      <c r="I353" s="239"/>
      <c r="J353" s="235"/>
      <c r="K353" s="235"/>
      <c r="L353" s="240"/>
      <c r="M353" s="241"/>
      <c r="N353" s="242"/>
      <c r="O353" s="242"/>
      <c r="P353" s="242"/>
      <c r="Q353" s="242"/>
      <c r="R353" s="242"/>
      <c r="S353" s="242"/>
      <c r="T353" s="243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4" t="s">
        <v>143</v>
      </c>
      <c r="AU353" s="244" t="s">
        <v>137</v>
      </c>
      <c r="AV353" s="14" t="s">
        <v>136</v>
      </c>
      <c r="AW353" s="14" t="s">
        <v>33</v>
      </c>
      <c r="AX353" s="14" t="s">
        <v>80</v>
      </c>
      <c r="AY353" s="244" t="s">
        <v>127</v>
      </c>
    </row>
    <row r="354" s="2" customFormat="1" ht="24.15" customHeight="1">
      <c r="A354" s="41"/>
      <c r="B354" s="42"/>
      <c r="C354" s="203" t="s">
        <v>465</v>
      </c>
      <c r="D354" s="203" t="s">
        <v>131</v>
      </c>
      <c r="E354" s="204" t="s">
        <v>203</v>
      </c>
      <c r="F354" s="205" t="s">
        <v>204</v>
      </c>
      <c r="G354" s="206" t="s">
        <v>134</v>
      </c>
      <c r="H354" s="207">
        <v>98.680000000000007</v>
      </c>
      <c r="I354" s="208"/>
      <c r="J354" s="209">
        <f>ROUND(I354*H354,2)</f>
        <v>0</v>
      </c>
      <c r="K354" s="205" t="s">
        <v>135</v>
      </c>
      <c r="L354" s="47"/>
      <c r="M354" s="210" t="s">
        <v>19</v>
      </c>
      <c r="N354" s="211" t="s">
        <v>43</v>
      </c>
      <c r="O354" s="87"/>
      <c r="P354" s="212">
        <f>O354*H354</f>
        <v>0</v>
      </c>
      <c r="Q354" s="212">
        <v>0</v>
      </c>
      <c r="R354" s="212">
        <f>Q354*H354</f>
        <v>0</v>
      </c>
      <c r="S354" s="212">
        <v>0</v>
      </c>
      <c r="T354" s="213">
        <f>S354*H354</f>
        <v>0</v>
      </c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R354" s="214" t="s">
        <v>136</v>
      </c>
      <c r="AT354" s="214" t="s">
        <v>131</v>
      </c>
      <c r="AU354" s="214" t="s">
        <v>137</v>
      </c>
      <c r="AY354" s="20" t="s">
        <v>127</v>
      </c>
      <c r="BE354" s="215">
        <f>IF(N354="základní",J354,0)</f>
        <v>0</v>
      </c>
      <c r="BF354" s="215">
        <f>IF(N354="snížená",J354,0)</f>
        <v>0</v>
      </c>
      <c r="BG354" s="215">
        <f>IF(N354="zákl. přenesená",J354,0)</f>
        <v>0</v>
      </c>
      <c r="BH354" s="215">
        <f>IF(N354="sníž. přenesená",J354,0)</f>
        <v>0</v>
      </c>
      <c r="BI354" s="215">
        <f>IF(N354="nulová",J354,0)</f>
        <v>0</v>
      </c>
      <c r="BJ354" s="20" t="s">
        <v>80</v>
      </c>
      <c r="BK354" s="215">
        <f>ROUND(I354*H354,2)</f>
        <v>0</v>
      </c>
      <c r="BL354" s="20" t="s">
        <v>136</v>
      </c>
      <c r="BM354" s="214" t="s">
        <v>466</v>
      </c>
    </row>
    <row r="355" s="2" customFormat="1">
      <c r="A355" s="41"/>
      <c r="B355" s="42"/>
      <c r="C355" s="43"/>
      <c r="D355" s="216" t="s">
        <v>139</v>
      </c>
      <c r="E355" s="43"/>
      <c r="F355" s="217" t="s">
        <v>206</v>
      </c>
      <c r="G355" s="43"/>
      <c r="H355" s="43"/>
      <c r="I355" s="218"/>
      <c r="J355" s="43"/>
      <c r="K355" s="43"/>
      <c r="L355" s="47"/>
      <c r="M355" s="219"/>
      <c r="N355" s="220"/>
      <c r="O355" s="87"/>
      <c r="P355" s="87"/>
      <c r="Q355" s="87"/>
      <c r="R355" s="87"/>
      <c r="S355" s="87"/>
      <c r="T355" s="88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T355" s="20" t="s">
        <v>139</v>
      </c>
      <c r="AU355" s="20" t="s">
        <v>137</v>
      </c>
    </row>
    <row r="356" s="2" customFormat="1">
      <c r="A356" s="41"/>
      <c r="B356" s="42"/>
      <c r="C356" s="43"/>
      <c r="D356" s="221" t="s">
        <v>141</v>
      </c>
      <c r="E356" s="43"/>
      <c r="F356" s="222" t="s">
        <v>207</v>
      </c>
      <c r="G356" s="43"/>
      <c r="H356" s="43"/>
      <c r="I356" s="218"/>
      <c r="J356" s="43"/>
      <c r="K356" s="43"/>
      <c r="L356" s="47"/>
      <c r="M356" s="219"/>
      <c r="N356" s="220"/>
      <c r="O356" s="87"/>
      <c r="P356" s="87"/>
      <c r="Q356" s="87"/>
      <c r="R356" s="87"/>
      <c r="S356" s="87"/>
      <c r="T356" s="88"/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T356" s="20" t="s">
        <v>141</v>
      </c>
      <c r="AU356" s="20" t="s">
        <v>137</v>
      </c>
    </row>
    <row r="357" s="13" customFormat="1">
      <c r="A357" s="13"/>
      <c r="B357" s="223"/>
      <c r="C357" s="224"/>
      <c r="D357" s="216" t="s">
        <v>143</v>
      </c>
      <c r="E357" s="225" t="s">
        <v>19</v>
      </c>
      <c r="F357" s="226" t="s">
        <v>295</v>
      </c>
      <c r="G357" s="224"/>
      <c r="H357" s="227">
        <v>98.680000000000007</v>
      </c>
      <c r="I357" s="228"/>
      <c r="J357" s="224"/>
      <c r="K357" s="224"/>
      <c r="L357" s="229"/>
      <c r="M357" s="230"/>
      <c r="N357" s="231"/>
      <c r="O357" s="231"/>
      <c r="P357" s="231"/>
      <c r="Q357" s="231"/>
      <c r="R357" s="231"/>
      <c r="S357" s="231"/>
      <c r="T357" s="23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3" t="s">
        <v>143</v>
      </c>
      <c r="AU357" s="233" t="s">
        <v>137</v>
      </c>
      <c r="AV357" s="13" t="s">
        <v>82</v>
      </c>
      <c r="AW357" s="13" t="s">
        <v>33</v>
      </c>
      <c r="AX357" s="13" t="s">
        <v>80</v>
      </c>
      <c r="AY357" s="233" t="s">
        <v>127</v>
      </c>
    </row>
    <row r="358" s="2" customFormat="1" ht="33" customHeight="1">
      <c r="A358" s="41"/>
      <c r="B358" s="42"/>
      <c r="C358" s="203" t="s">
        <v>467</v>
      </c>
      <c r="D358" s="203" t="s">
        <v>131</v>
      </c>
      <c r="E358" s="204" t="s">
        <v>468</v>
      </c>
      <c r="F358" s="205" t="s">
        <v>469</v>
      </c>
      <c r="G358" s="206" t="s">
        <v>134</v>
      </c>
      <c r="H358" s="207">
        <v>236.90799999999999</v>
      </c>
      <c r="I358" s="208"/>
      <c r="J358" s="209">
        <f>ROUND(I358*H358,2)</f>
        <v>0</v>
      </c>
      <c r="K358" s="205" t="s">
        <v>135</v>
      </c>
      <c r="L358" s="47"/>
      <c r="M358" s="210" t="s">
        <v>19</v>
      </c>
      <c r="N358" s="211" t="s">
        <v>43</v>
      </c>
      <c r="O358" s="87"/>
      <c r="P358" s="212">
        <f>O358*H358</f>
        <v>0</v>
      </c>
      <c r="Q358" s="212">
        <v>0</v>
      </c>
      <c r="R358" s="212">
        <f>Q358*H358</f>
        <v>0</v>
      </c>
      <c r="S358" s="212">
        <v>0</v>
      </c>
      <c r="T358" s="213">
        <f>S358*H358</f>
        <v>0</v>
      </c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R358" s="214" t="s">
        <v>136</v>
      </c>
      <c r="AT358" s="214" t="s">
        <v>131</v>
      </c>
      <c r="AU358" s="214" t="s">
        <v>137</v>
      </c>
      <c r="AY358" s="20" t="s">
        <v>127</v>
      </c>
      <c r="BE358" s="215">
        <f>IF(N358="základní",J358,0)</f>
        <v>0</v>
      </c>
      <c r="BF358" s="215">
        <f>IF(N358="snížená",J358,0)</f>
        <v>0</v>
      </c>
      <c r="BG358" s="215">
        <f>IF(N358="zákl. přenesená",J358,0)</f>
        <v>0</v>
      </c>
      <c r="BH358" s="215">
        <f>IF(N358="sníž. přenesená",J358,0)</f>
        <v>0</v>
      </c>
      <c r="BI358" s="215">
        <f>IF(N358="nulová",J358,0)</f>
        <v>0</v>
      </c>
      <c r="BJ358" s="20" t="s">
        <v>80</v>
      </c>
      <c r="BK358" s="215">
        <f>ROUND(I358*H358,2)</f>
        <v>0</v>
      </c>
      <c r="BL358" s="20" t="s">
        <v>136</v>
      </c>
      <c r="BM358" s="214" t="s">
        <v>470</v>
      </c>
    </row>
    <row r="359" s="2" customFormat="1">
      <c r="A359" s="41"/>
      <c r="B359" s="42"/>
      <c r="C359" s="43"/>
      <c r="D359" s="216" t="s">
        <v>139</v>
      </c>
      <c r="E359" s="43"/>
      <c r="F359" s="217" t="s">
        <v>471</v>
      </c>
      <c r="G359" s="43"/>
      <c r="H359" s="43"/>
      <c r="I359" s="218"/>
      <c r="J359" s="43"/>
      <c r="K359" s="43"/>
      <c r="L359" s="47"/>
      <c r="M359" s="219"/>
      <c r="N359" s="220"/>
      <c r="O359" s="87"/>
      <c r="P359" s="87"/>
      <c r="Q359" s="87"/>
      <c r="R359" s="87"/>
      <c r="S359" s="87"/>
      <c r="T359" s="88"/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T359" s="20" t="s">
        <v>139</v>
      </c>
      <c r="AU359" s="20" t="s">
        <v>137</v>
      </c>
    </row>
    <row r="360" s="2" customFormat="1">
      <c r="A360" s="41"/>
      <c r="B360" s="42"/>
      <c r="C360" s="43"/>
      <c r="D360" s="221" t="s">
        <v>141</v>
      </c>
      <c r="E360" s="43"/>
      <c r="F360" s="222" t="s">
        <v>472</v>
      </c>
      <c r="G360" s="43"/>
      <c r="H360" s="43"/>
      <c r="I360" s="218"/>
      <c r="J360" s="43"/>
      <c r="K360" s="43"/>
      <c r="L360" s="47"/>
      <c r="M360" s="219"/>
      <c r="N360" s="220"/>
      <c r="O360" s="87"/>
      <c r="P360" s="87"/>
      <c r="Q360" s="87"/>
      <c r="R360" s="87"/>
      <c r="S360" s="87"/>
      <c r="T360" s="88"/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T360" s="20" t="s">
        <v>141</v>
      </c>
      <c r="AU360" s="20" t="s">
        <v>137</v>
      </c>
    </row>
    <row r="361" s="13" customFormat="1">
      <c r="A361" s="13"/>
      <c r="B361" s="223"/>
      <c r="C361" s="224"/>
      <c r="D361" s="216" t="s">
        <v>143</v>
      </c>
      <c r="E361" s="225" t="s">
        <v>19</v>
      </c>
      <c r="F361" s="226" t="s">
        <v>145</v>
      </c>
      <c r="G361" s="224"/>
      <c r="H361" s="227">
        <v>67.236000000000004</v>
      </c>
      <c r="I361" s="228"/>
      <c r="J361" s="224"/>
      <c r="K361" s="224"/>
      <c r="L361" s="229"/>
      <c r="M361" s="230"/>
      <c r="N361" s="231"/>
      <c r="O361" s="231"/>
      <c r="P361" s="231"/>
      <c r="Q361" s="231"/>
      <c r="R361" s="231"/>
      <c r="S361" s="231"/>
      <c r="T361" s="232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3" t="s">
        <v>143</v>
      </c>
      <c r="AU361" s="233" t="s">
        <v>137</v>
      </c>
      <c r="AV361" s="13" t="s">
        <v>82</v>
      </c>
      <c r="AW361" s="13" t="s">
        <v>33</v>
      </c>
      <c r="AX361" s="13" t="s">
        <v>72</v>
      </c>
      <c r="AY361" s="233" t="s">
        <v>127</v>
      </c>
    </row>
    <row r="362" s="13" customFormat="1">
      <c r="A362" s="13"/>
      <c r="B362" s="223"/>
      <c r="C362" s="224"/>
      <c r="D362" s="216" t="s">
        <v>143</v>
      </c>
      <c r="E362" s="225" t="s">
        <v>19</v>
      </c>
      <c r="F362" s="226" t="s">
        <v>288</v>
      </c>
      <c r="G362" s="224"/>
      <c r="H362" s="227">
        <v>169.672</v>
      </c>
      <c r="I362" s="228"/>
      <c r="J362" s="224"/>
      <c r="K362" s="224"/>
      <c r="L362" s="229"/>
      <c r="M362" s="230"/>
      <c r="N362" s="231"/>
      <c r="O362" s="231"/>
      <c r="P362" s="231"/>
      <c r="Q362" s="231"/>
      <c r="R362" s="231"/>
      <c r="S362" s="231"/>
      <c r="T362" s="232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3" t="s">
        <v>143</v>
      </c>
      <c r="AU362" s="233" t="s">
        <v>137</v>
      </c>
      <c r="AV362" s="13" t="s">
        <v>82</v>
      </c>
      <c r="AW362" s="13" t="s">
        <v>33</v>
      </c>
      <c r="AX362" s="13" t="s">
        <v>72</v>
      </c>
      <c r="AY362" s="233" t="s">
        <v>127</v>
      </c>
    </row>
    <row r="363" s="14" customFormat="1">
      <c r="A363" s="14"/>
      <c r="B363" s="234"/>
      <c r="C363" s="235"/>
      <c r="D363" s="216" t="s">
        <v>143</v>
      </c>
      <c r="E363" s="236" t="s">
        <v>19</v>
      </c>
      <c r="F363" s="237" t="s">
        <v>146</v>
      </c>
      <c r="G363" s="235"/>
      <c r="H363" s="238">
        <v>236.90799999999999</v>
      </c>
      <c r="I363" s="239"/>
      <c r="J363" s="235"/>
      <c r="K363" s="235"/>
      <c r="L363" s="240"/>
      <c r="M363" s="241"/>
      <c r="N363" s="242"/>
      <c r="O363" s="242"/>
      <c r="P363" s="242"/>
      <c r="Q363" s="242"/>
      <c r="R363" s="242"/>
      <c r="S363" s="242"/>
      <c r="T363" s="243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44" t="s">
        <v>143</v>
      </c>
      <c r="AU363" s="244" t="s">
        <v>137</v>
      </c>
      <c r="AV363" s="14" t="s">
        <v>136</v>
      </c>
      <c r="AW363" s="14" t="s">
        <v>33</v>
      </c>
      <c r="AX363" s="14" t="s">
        <v>80</v>
      </c>
      <c r="AY363" s="244" t="s">
        <v>127</v>
      </c>
    </row>
    <row r="364" s="2" customFormat="1" ht="24.15" customHeight="1">
      <c r="A364" s="41"/>
      <c r="B364" s="42"/>
      <c r="C364" s="203" t="s">
        <v>473</v>
      </c>
      <c r="D364" s="203" t="s">
        <v>131</v>
      </c>
      <c r="E364" s="204" t="s">
        <v>474</v>
      </c>
      <c r="F364" s="205" t="s">
        <v>475</v>
      </c>
      <c r="G364" s="206" t="s">
        <v>134</v>
      </c>
      <c r="H364" s="207">
        <v>236.90799999999999</v>
      </c>
      <c r="I364" s="208"/>
      <c r="J364" s="209">
        <f>ROUND(I364*H364,2)</f>
        <v>0</v>
      </c>
      <c r="K364" s="205" t="s">
        <v>135</v>
      </c>
      <c r="L364" s="47"/>
      <c r="M364" s="210" t="s">
        <v>19</v>
      </c>
      <c r="N364" s="211" t="s">
        <v>43</v>
      </c>
      <c r="O364" s="87"/>
      <c r="P364" s="212">
        <f>O364*H364</f>
        <v>0</v>
      </c>
      <c r="Q364" s="212">
        <v>0</v>
      </c>
      <c r="R364" s="212">
        <f>Q364*H364</f>
        <v>0</v>
      </c>
      <c r="S364" s="212">
        <v>0</v>
      </c>
      <c r="T364" s="213">
        <f>S364*H364</f>
        <v>0</v>
      </c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R364" s="214" t="s">
        <v>136</v>
      </c>
      <c r="AT364" s="214" t="s">
        <v>131</v>
      </c>
      <c r="AU364" s="214" t="s">
        <v>137</v>
      </c>
      <c r="AY364" s="20" t="s">
        <v>127</v>
      </c>
      <c r="BE364" s="215">
        <f>IF(N364="základní",J364,0)</f>
        <v>0</v>
      </c>
      <c r="BF364" s="215">
        <f>IF(N364="snížená",J364,0)</f>
        <v>0</v>
      </c>
      <c r="BG364" s="215">
        <f>IF(N364="zákl. přenesená",J364,0)</f>
        <v>0</v>
      </c>
      <c r="BH364" s="215">
        <f>IF(N364="sníž. přenesená",J364,0)</f>
        <v>0</v>
      </c>
      <c r="BI364" s="215">
        <f>IF(N364="nulová",J364,0)</f>
        <v>0</v>
      </c>
      <c r="BJ364" s="20" t="s">
        <v>80</v>
      </c>
      <c r="BK364" s="215">
        <f>ROUND(I364*H364,2)</f>
        <v>0</v>
      </c>
      <c r="BL364" s="20" t="s">
        <v>136</v>
      </c>
      <c r="BM364" s="214" t="s">
        <v>476</v>
      </c>
    </row>
    <row r="365" s="2" customFormat="1">
      <c r="A365" s="41"/>
      <c r="B365" s="42"/>
      <c r="C365" s="43"/>
      <c r="D365" s="216" t="s">
        <v>139</v>
      </c>
      <c r="E365" s="43"/>
      <c r="F365" s="217" t="s">
        <v>477</v>
      </c>
      <c r="G365" s="43"/>
      <c r="H365" s="43"/>
      <c r="I365" s="218"/>
      <c r="J365" s="43"/>
      <c r="K365" s="43"/>
      <c r="L365" s="47"/>
      <c r="M365" s="219"/>
      <c r="N365" s="220"/>
      <c r="O365" s="87"/>
      <c r="P365" s="87"/>
      <c r="Q365" s="87"/>
      <c r="R365" s="87"/>
      <c r="S365" s="87"/>
      <c r="T365" s="88"/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T365" s="20" t="s">
        <v>139</v>
      </c>
      <c r="AU365" s="20" t="s">
        <v>137</v>
      </c>
    </row>
    <row r="366" s="2" customFormat="1">
      <c r="A366" s="41"/>
      <c r="B366" s="42"/>
      <c r="C366" s="43"/>
      <c r="D366" s="221" t="s">
        <v>141</v>
      </c>
      <c r="E366" s="43"/>
      <c r="F366" s="222" t="s">
        <v>478</v>
      </c>
      <c r="G366" s="43"/>
      <c r="H366" s="43"/>
      <c r="I366" s="218"/>
      <c r="J366" s="43"/>
      <c r="K366" s="43"/>
      <c r="L366" s="47"/>
      <c r="M366" s="219"/>
      <c r="N366" s="220"/>
      <c r="O366" s="87"/>
      <c r="P366" s="87"/>
      <c r="Q366" s="87"/>
      <c r="R366" s="87"/>
      <c r="S366" s="87"/>
      <c r="T366" s="88"/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T366" s="20" t="s">
        <v>141</v>
      </c>
      <c r="AU366" s="20" t="s">
        <v>137</v>
      </c>
    </row>
    <row r="367" s="13" customFormat="1">
      <c r="A367" s="13"/>
      <c r="B367" s="223"/>
      <c r="C367" s="224"/>
      <c r="D367" s="216" t="s">
        <v>143</v>
      </c>
      <c r="E367" s="225" t="s">
        <v>19</v>
      </c>
      <c r="F367" s="226" t="s">
        <v>145</v>
      </c>
      <c r="G367" s="224"/>
      <c r="H367" s="227">
        <v>67.236000000000004</v>
      </c>
      <c r="I367" s="228"/>
      <c r="J367" s="224"/>
      <c r="K367" s="224"/>
      <c r="L367" s="229"/>
      <c r="M367" s="230"/>
      <c r="N367" s="231"/>
      <c r="O367" s="231"/>
      <c r="P367" s="231"/>
      <c r="Q367" s="231"/>
      <c r="R367" s="231"/>
      <c r="S367" s="231"/>
      <c r="T367" s="232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3" t="s">
        <v>143</v>
      </c>
      <c r="AU367" s="233" t="s">
        <v>137</v>
      </c>
      <c r="AV367" s="13" t="s">
        <v>82</v>
      </c>
      <c r="AW367" s="13" t="s">
        <v>33</v>
      </c>
      <c r="AX367" s="13" t="s">
        <v>72</v>
      </c>
      <c r="AY367" s="233" t="s">
        <v>127</v>
      </c>
    </row>
    <row r="368" s="13" customFormat="1">
      <c r="A368" s="13"/>
      <c r="B368" s="223"/>
      <c r="C368" s="224"/>
      <c r="D368" s="216" t="s">
        <v>143</v>
      </c>
      <c r="E368" s="225" t="s">
        <v>19</v>
      </c>
      <c r="F368" s="226" t="s">
        <v>288</v>
      </c>
      <c r="G368" s="224"/>
      <c r="H368" s="227">
        <v>169.672</v>
      </c>
      <c r="I368" s="228"/>
      <c r="J368" s="224"/>
      <c r="K368" s="224"/>
      <c r="L368" s="229"/>
      <c r="M368" s="230"/>
      <c r="N368" s="231"/>
      <c r="O368" s="231"/>
      <c r="P368" s="231"/>
      <c r="Q368" s="231"/>
      <c r="R368" s="231"/>
      <c r="S368" s="231"/>
      <c r="T368" s="232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3" t="s">
        <v>143</v>
      </c>
      <c r="AU368" s="233" t="s">
        <v>137</v>
      </c>
      <c r="AV368" s="13" t="s">
        <v>82</v>
      </c>
      <c r="AW368" s="13" t="s">
        <v>33</v>
      </c>
      <c r="AX368" s="13" t="s">
        <v>72</v>
      </c>
      <c r="AY368" s="233" t="s">
        <v>127</v>
      </c>
    </row>
    <row r="369" s="14" customFormat="1">
      <c r="A369" s="14"/>
      <c r="B369" s="234"/>
      <c r="C369" s="235"/>
      <c r="D369" s="216" t="s">
        <v>143</v>
      </c>
      <c r="E369" s="236" t="s">
        <v>19</v>
      </c>
      <c r="F369" s="237" t="s">
        <v>146</v>
      </c>
      <c r="G369" s="235"/>
      <c r="H369" s="238">
        <v>236.90799999999999</v>
      </c>
      <c r="I369" s="239"/>
      <c r="J369" s="235"/>
      <c r="K369" s="235"/>
      <c r="L369" s="240"/>
      <c r="M369" s="241"/>
      <c r="N369" s="242"/>
      <c r="O369" s="242"/>
      <c r="P369" s="242"/>
      <c r="Q369" s="242"/>
      <c r="R369" s="242"/>
      <c r="S369" s="242"/>
      <c r="T369" s="243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4" t="s">
        <v>143</v>
      </c>
      <c r="AU369" s="244" t="s">
        <v>137</v>
      </c>
      <c r="AV369" s="14" t="s">
        <v>136</v>
      </c>
      <c r="AW369" s="14" t="s">
        <v>33</v>
      </c>
      <c r="AX369" s="14" t="s">
        <v>80</v>
      </c>
      <c r="AY369" s="244" t="s">
        <v>127</v>
      </c>
    </row>
    <row r="370" s="2" customFormat="1" ht="16.5" customHeight="1">
      <c r="A370" s="41"/>
      <c r="B370" s="42"/>
      <c r="C370" s="266" t="s">
        <v>479</v>
      </c>
      <c r="D370" s="266" t="s">
        <v>255</v>
      </c>
      <c r="E370" s="267" t="s">
        <v>480</v>
      </c>
      <c r="F370" s="268" t="s">
        <v>481</v>
      </c>
      <c r="G370" s="269" t="s">
        <v>482</v>
      </c>
      <c r="H370" s="270">
        <v>12.201000000000001</v>
      </c>
      <c r="I370" s="271"/>
      <c r="J370" s="272">
        <f>ROUND(I370*H370,2)</f>
        <v>0</v>
      </c>
      <c r="K370" s="268" t="s">
        <v>135</v>
      </c>
      <c r="L370" s="273"/>
      <c r="M370" s="274" t="s">
        <v>19</v>
      </c>
      <c r="N370" s="275" t="s">
        <v>43</v>
      </c>
      <c r="O370" s="87"/>
      <c r="P370" s="212">
        <f>O370*H370</f>
        <v>0</v>
      </c>
      <c r="Q370" s="212">
        <v>0.001</v>
      </c>
      <c r="R370" s="212">
        <f>Q370*H370</f>
        <v>0.012201</v>
      </c>
      <c r="S370" s="212">
        <v>0</v>
      </c>
      <c r="T370" s="213">
        <f>S370*H370</f>
        <v>0</v>
      </c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R370" s="214" t="s">
        <v>181</v>
      </c>
      <c r="AT370" s="214" t="s">
        <v>255</v>
      </c>
      <c r="AU370" s="214" t="s">
        <v>137</v>
      </c>
      <c r="AY370" s="20" t="s">
        <v>127</v>
      </c>
      <c r="BE370" s="215">
        <f>IF(N370="základní",J370,0)</f>
        <v>0</v>
      </c>
      <c r="BF370" s="215">
        <f>IF(N370="snížená",J370,0)</f>
        <v>0</v>
      </c>
      <c r="BG370" s="215">
        <f>IF(N370="zákl. přenesená",J370,0)</f>
        <v>0</v>
      </c>
      <c r="BH370" s="215">
        <f>IF(N370="sníž. přenesená",J370,0)</f>
        <v>0</v>
      </c>
      <c r="BI370" s="215">
        <f>IF(N370="nulová",J370,0)</f>
        <v>0</v>
      </c>
      <c r="BJ370" s="20" t="s">
        <v>80</v>
      </c>
      <c r="BK370" s="215">
        <f>ROUND(I370*H370,2)</f>
        <v>0</v>
      </c>
      <c r="BL370" s="20" t="s">
        <v>136</v>
      </c>
      <c r="BM370" s="214" t="s">
        <v>483</v>
      </c>
    </row>
    <row r="371" s="2" customFormat="1">
      <c r="A371" s="41"/>
      <c r="B371" s="42"/>
      <c r="C371" s="43"/>
      <c r="D371" s="216" t="s">
        <v>139</v>
      </c>
      <c r="E371" s="43"/>
      <c r="F371" s="217" t="s">
        <v>481</v>
      </c>
      <c r="G371" s="43"/>
      <c r="H371" s="43"/>
      <c r="I371" s="218"/>
      <c r="J371" s="43"/>
      <c r="K371" s="43"/>
      <c r="L371" s="47"/>
      <c r="M371" s="219"/>
      <c r="N371" s="220"/>
      <c r="O371" s="87"/>
      <c r="P371" s="87"/>
      <c r="Q371" s="87"/>
      <c r="R371" s="87"/>
      <c r="S371" s="87"/>
      <c r="T371" s="88"/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T371" s="20" t="s">
        <v>139</v>
      </c>
      <c r="AU371" s="20" t="s">
        <v>137</v>
      </c>
    </row>
    <row r="372" s="13" customFormat="1">
      <c r="A372" s="13"/>
      <c r="B372" s="223"/>
      <c r="C372" s="224"/>
      <c r="D372" s="216" t="s">
        <v>143</v>
      </c>
      <c r="E372" s="225" t="s">
        <v>19</v>
      </c>
      <c r="F372" s="226" t="s">
        <v>484</v>
      </c>
      <c r="G372" s="224"/>
      <c r="H372" s="227">
        <v>12.201000000000001</v>
      </c>
      <c r="I372" s="228"/>
      <c r="J372" s="224"/>
      <c r="K372" s="224"/>
      <c r="L372" s="229"/>
      <c r="M372" s="230"/>
      <c r="N372" s="231"/>
      <c r="O372" s="231"/>
      <c r="P372" s="231"/>
      <c r="Q372" s="231"/>
      <c r="R372" s="231"/>
      <c r="S372" s="231"/>
      <c r="T372" s="232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3" t="s">
        <v>143</v>
      </c>
      <c r="AU372" s="233" t="s">
        <v>137</v>
      </c>
      <c r="AV372" s="13" t="s">
        <v>82</v>
      </c>
      <c r="AW372" s="13" t="s">
        <v>33</v>
      </c>
      <c r="AX372" s="13" t="s">
        <v>80</v>
      </c>
      <c r="AY372" s="233" t="s">
        <v>127</v>
      </c>
    </row>
    <row r="373" s="2" customFormat="1" ht="21.75" customHeight="1">
      <c r="A373" s="41"/>
      <c r="B373" s="42"/>
      <c r="C373" s="203" t="s">
        <v>485</v>
      </c>
      <c r="D373" s="203" t="s">
        <v>131</v>
      </c>
      <c r="E373" s="204" t="s">
        <v>486</v>
      </c>
      <c r="F373" s="205" t="s">
        <v>487</v>
      </c>
      <c r="G373" s="206" t="s">
        <v>134</v>
      </c>
      <c r="H373" s="207">
        <v>236.90799999999999</v>
      </c>
      <c r="I373" s="208"/>
      <c r="J373" s="209">
        <f>ROUND(I373*H373,2)</f>
        <v>0</v>
      </c>
      <c r="K373" s="205" t="s">
        <v>135</v>
      </c>
      <c r="L373" s="47"/>
      <c r="M373" s="210" t="s">
        <v>19</v>
      </c>
      <c r="N373" s="211" t="s">
        <v>43</v>
      </c>
      <c r="O373" s="87"/>
      <c r="P373" s="212">
        <f>O373*H373</f>
        <v>0</v>
      </c>
      <c r="Q373" s="212">
        <v>0</v>
      </c>
      <c r="R373" s="212">
        <f>Q373*H373</f>
        <v>0</v>
      </c>
      <c r="S373" s="212">
        <v>0</v>
      </c>
      <c r="T373" s="213">
        <f>S373*H373</f>
        <v>0</v>
      </c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R373" s="214" t="s">
        <v>136</v>
      </c>
      <c r="AT373" s="214" t="s">
        <v>131</v>
      </c>
      <c r="AU373" s="214" t="s">
        <v>137</v>
      </c>
      <c r="AY373" s="20" t="s">
        <v>127</v>
      </c>
      <c r="BE373" s="215">
        <f>IF(N373="základní",J373,0)</f>
        <v>0</v>
      </c>
      <c r="BF373" s="215">
        <f>IF(N373="snížená",J373,0)</f>
        <v>0</v>
      </c>
      <c r="BG373" s="215">
        <f>IF(N373="zákl. přenesená",J373,0)</f>
        <v>0</v>
      </c>
      <c r="BH373" s="215">
        <f>IF(N373="sníž. přenesená",J373,0)</f>
        <v>0</v>
      </c>
      <c r="BI373" s="215">
        <f>IF(N373="nulová",J373,0)</f>
        <v>0</v>
      </c>
      <c r="BJ373" s="20" t="s">
        <v>80</v>
      </c>
      <c r="BK373" s="215">
        <f>ROUND(I373*H373,2)</f>
        <v>0</v>
      </c>
      <c r="BL373" s="20" t="s">
        <v>136</v>
      </c>
      <c r="BM373" s="214" t="s">
        <v>488</v>
      </c>
    </row>
    <row r="374" s="2" customFormat="1">
      <c r="A374" s="41"/>
      <c r="B374" s="42"/>
      <c r="C374" s="43"/>
      <c r="D374" s="216" t="s">
        <v>139</v>
      </c>
      <c r="E374" s="43"/>
      <c r="F374" s="217" t="s">
        <v>489</v>
      </c>
      <c r="G374" s="43"/>
      <c r="H374" s="43"/>
      <c r="I374" s="218"/>
      <c r="J374" s="43"/>
      <c r="K374" s="43"/>
      <c r="L374" s="47"/>
      <c r="M374" s="219"/>
      <c r="N374" s="220"/>
      <c r="O374" s="87"/>
      <c r="P374" s="87"/>
      <c r="Q374" s="87"/>
      <c r="R374" s="87"/>
      <c r="S374" s="87"/>
      <c r="T374" s="88"/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T374" s="20" t="s">
        <v>139</v>
      </c>
      <c r="AU374" s="20" t="s">
        <v>137</v>
      </c>
    </row>
    <row r="375" s="2" customFormat="1">
      <c r="A375" s="41"/>
      <c r="B375" s="42"/>
      <c r="C375" s="43"/>
      <c r="D375" s="221" t="s">
        <v>141</v>
      </c>
      <c r="E375" s="43"/>
      <c r="F375" s="222" t="s">
        <v>490</v>
      </c>
      <c r="G375" s="43"/>
      <c r="H375" s="43"/>
      <c r="I375" s="218"/>
      <c r="J375" s="43"/>
      <c r="K375" s="43"/>
      <c r="L375" s="47"/>
      <c r="M375" s="219"/>
      <c r="N375" s="220"/>
      <c r="O375" s="87"/>
      <c r="P375" s="87"/>
      <c r="Q375" s="87"/>
      <c r="R375" s="87"/>
      <c r="S375" s="87"/>
      <c r="T375" s="88"/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T375" s="20" t="s">
        <v>141</v>
      </c>
      <c r="AU375" s="20" t="s">
        <v>137</v>
      </c>
    </row>
    <row r="376" s="2" customFormat="1" ht="21.75" customHeight="1">
      <c r="A376" s="41"/>
      <c r="B376" s="42"/>
      <c r="C376" s="203" t="s">
        <v>491</v>
      </c>
      <c r="D376" s="203" t="s">
        <v>131</v>
      </c>
      <c r="E376" s="204" t="s">
        <v>492</v>
      </c>
      <c r="F376" s="205" t="s">
        <v>493</v>
      </c>
      <c r="G376" s="206" t="s">
        <v>191</v>
      </c>
      <c r="H376" s="207">
        <v>5.923</v>
      </c>
      <c r="I376" s="208"/>
      <c r="J376" s="209">
        <f>ROUND(I376*H376,2)</f>
        <v>0</v>
      </c>
      <c r="K376" s="205" t="s">
        <v>135</v>
      </c>
      <c r="L376" s="47"/>
      <c r="M376" s="210" t="s">
        <v>19</v>
      </c>
      <c r="N376" s="211" t="s">
        <v>43</v>
      </c>
      <c r="O376" s="87"/>
      <c r="P376" s="212">
        <f>O376*H376</f>
        <v>0</v>
      </c>
      <c r="Q376" s="212">
        <v>0</v>
      </c>
      <c r="R376" s="212">
        <f>Q376*H376</f>
        <v>0</v>
      </c>
      <c r="S376" s="212">
        <v>0</v>
      </c>
      <c r="T376" s="213">
        <f>S376*H376</f>
        <v>0</v>
      </c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R376" s="214" t="s">
        <v>136</v>
      </c>
      <c r="AT376" s="214" t="s">
        <v>131</v>
      </c>
      <c r="AU376" s="214" t="s">
        <v>137</v>
      </c>
      <c r="AY376" s="20" t="s">
        <v>127</v>
      </c>
      <c r="BE376" s="215">
        <f>IF(N376="základní",J376,0)</f>
        <v>0</v>
      </c>
      <c r="BF376" s="215">
        <f>IF(N376="snížená",J376,0)</f>
        <v>0</v>
      </c>
      <c r="BG376" s="215">
        <f>IF(N376="zákl. přenesená",J376,0)</f>
        <v>0</v>
      </c>
      <c r="BH376" s="215">
        <f>IF(N376="sníž. přenesená",J376,0)</f>
        <v>0</v>
      </c>
      <c r="BI376" s="215">
        <f>IF(N376="nulová",J376,0)</f>
        <v>0</v>
      </c>
      <c r="BJ376" s="20" t="s">
        <v>80</v>
      </c>
      <c r="BK376" s="215">
        <f>ROUND(I376*H376,2)</f>
        <v>0</v>
      </c>
      <c r="BL376" s="20" t="s">
        <v>136</v>
      </c>
      <c r="BM376" s="214" t="s">
        <v>494</v>
      </c>
    </row>
    <row r="377" s="2" customFormat="1">
      <c r="A377" s="41"/>
      <c r="B377" s="42"/>
      <c r="C377" s="43"/>
      <c r="D377" s="216" t="s">
        <v>139</v>
      </c>
      <c r="E377" s="43"/>
      <c r="F377" s="217" t="s">
        <v>495</v>
      </c>
      <c r="G377" s="43"/>
      <c r="H377" s="43"/>
      <c r="I377" s="218"/>
      <c r="J377" s="43"/>
      <c r="K377" s="43"/>
      <c r="L377" s="47"/>
      <c r="M377" s="219"/>
      <c r="N377" s="220"/>
      <c r="O377" s="87"/>
      <c r="P377" s="87"/>
      <c r="Q377" s="87"/>
      <c r="R377" s="87"/>
      <c r="S377" s="87"/>
      <c r="T377" s="88"/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T377" s="20" t="s">
        <v>139</v>
      </c>
      <c r="AU377" s="20" t="s">
        <v>137</v>
      </c>
    </row>
    <row r="378" s="2" customFormat="1">
      <c r="A378" s="41"/>
      <c r="B378" s="42"/>
      <c r="C378" s="43"/>
      <c r="D378" s="221" t="s">
        <v>141</v>
      </c>
      <c r="E378" s="43"/>
      <c r="F378" s="222" t="s">
        <v>496</v>
      </c>
      <c r="G378" s="43"/>
      <c r="H378" s="43"/>
      <c r="I378" s="218"/>
      <c r="J378" s="43"/>
      <c r="K378" s="43"/>
      <c r="L378" s="47"/>
      <c r="M378" s="219"/>
      <c r="N378" s="220"/>
      <c r="O378" s="87"/>
      <c r="P378" s="87"/>
      <c r="Q378" s="87"/>
      <c r="R378" s="87"/>
      <c r="S378" s="87"/>
      <c r="T378" s="88"/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T378" s="20" t="s">
        <v>141</v>
      </c>
      <c r="AU378" s="20" t="s">
        <v>137</v>
      </c>
    </row>
    <row r="379" s="13" customFormat="1">
      <c r="A379" s="13"/>
      <c r="B379" s="223"/>
      <c r="C379" s="224"/>
      <c r="D379" s="216" t="s">
        <v>143</v>
      </c>
      <c r="E379" s="225" t="s">
        <v>19</v>
      </c>
      <c r="F379" s="226" t="s">
        <v>497</v>
      </c>
      <c r="G379" s="224"/>
      <c r="H379" s="227">
        <v>1.6810000000000001</v>
      </c>
      <c r="I379" s="228"/>
      <c r="J379" s="224"/>
      <c r="K379" s="224"/>
      <c r="L379" s="229"/>
      <c r="M379" s="230"/>
      <c r="N379" s="231"/>
      <c r="O379" s="231"/>
      <c r="P379" s="231"/>
      <c r="Q379" s="231"/>
      <c r="R379" s="231"/>
      <c r="S379" s="231"/>
      <c r="T379" s="232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3" t="s">
        <v>143</v>
      </c>
      <c r="AU379" s="233" t="s">
        <v>137</v>
      </c>
      <c r="AV379" s="13" t="s">
        <v>82</v>
      </c>
      <c r="AW379" s="13" t="s">
        <v>33</v>
      </c>
      <c r="AX379" s="13" t="s">
        <v>72</v>
      </c>
      <c r="AY379" s="233" t="s">
        <v>127</v>
      </c>
    </row>
    <row r="380" s="13" customFormat="1">
      <c r="A380" s="13"/>
      <c r="B380" s="223"/>
      <c r="C380" s="224"/>
      <c r="D380" s="216" t="s">
        <v>143</v>
      </c>
      <c r="E380" s="225" t="s">
        <v>19</v>
      </c>
      <c r="F380" s="226" t="s">
        <v>498</v>
      </c>
      <c r="G380" s="224"/>
      <c r="H380" s="227">
        <v>4.242</v>
      </c>
      <c r="I380" s="228"/>
      <c r="J380" s="224"/>
      <c r="K380" s="224"/>
      <c r="L380" s="229"/>
      <c r="M380" s="230"/>
      <c r="N380" s="231"/>
      <c r="O380" s="231"/>
      <c r="P380" s="231"/>
      <c r="Q380" s="231"/>
      <c r="R380" s="231"/>
      <c r="S380" s="231"/>
      <c r="T380" s="232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3" t="s">
        <v>143</v>
      </c>
      <c r="AU380" s="233" t="s">
        <v>137</v>
      </c>
      <c r="AV380" s="13" t="s">
        <v>82</v>
      </c>
      <c r="AW380" s="13" t="s">
        <v>33</v>
      </c>
      <c r="AX380" s="13" t="s">
        <v>72</v>
      </c>
      <c r="AY380" s="233" t="s">
        <v>127</v>
      </c>
    </row>
    <row r="381" s="14" customFormat="1">
      <c r="A381" s="14"/>
      <c r="B381" s="234"/>
      <c r="C381" s="235"/>
      <c r="D381" s="216" t="s">
        <v>143</v>
      </c>
      <c r="E381" s="236" t="s">
        <v>19</v>
      </c>
      <c r="F381" s="237" t="s">
        <v>146</v>
      </c>
      <c r="G381" s="235"/>
      <c r="H381" s="238">
        <v>5.923</v>
      </c>
      <c r="I381" s="239"/>
      <c r="J381" s="235"/>
      <c r="K381" s="235"/>
      <c r="L381" s="240"/>
      <c r="M381" s="241"/>
      <c r="N381" s="242"/>
      <c r="O381" s="242"/>
      <c r="P381" s="242"/>
      <c r="Q381" s="242"/>
      <c r="R381" s="242"/>
      <c r="S381" s="242"/>
      <c r="T381" s="243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4" t="s">
        <v>143</v>
      </c>
      <c r="AU381" s="244" t="s">
        <v>137</v>
      </c>
      <c r="AV381" s="14" t="s">
        <v>136</v>
      </c>
      <c r="AW381" s="14" t="s">
        <v>33</v>
      </c>
      <c r="AX381" s="14" t="s">
        <v>80</v>
      </c>
      <c r="AY381" s="244" t="s">
        <v>127</v>
      </c>
    </row>
    <row r="382" s="2" customFormat="1" ht="33" customHeight="1">
      <c r="A382" s="41"/>
      <c r="B382" s="42"/>
      <c r="C382" s="203" t="s">
        <v>499</v>
      </c>
      <c r="D382" s="203" t="s">
        <v>131</v>
      </c>
      <c r="E382" s="204" t="s">
        <v>500</v>
      </c>
      <c r="F382" s="205" t="s">
        <v>501</v>
      </c>
      <c r="G382" s="206" t="s">
        <v>153</v>
      </c>
      <c r="H382" s="207">
        <v>0.80000000000000004</v>
      </c>
      <c r="I382" s="208"/>
      <c r="J382" s="209">
        <f>ROUND(I382*H382,2)</f>
        <v>0</v>
      </c>
      <c r="K382" s="205" t="s">
        <v>135</v>
      </c>
      <c r="L382" s="47"/>
      <c r="M382" s="210" t="s">
        <v>19</v>
      </c>
      <c r="N382" s="211" t="s">
        <v>43</v>
      </c>
      <c r="O382" s="87"/>
      <c r="P382" s="212">
        <f>O382*H382</f>
        <v>0</v>
      </c>
      <c r="Q382" s="212">
        <v>0</v>
      </c>
      <c r="R382" s="212">
        <f>Q382*H382</f>
        <v>0</v>
      </c>
      <c r="S382" s="212">
        <v>0</v>
      </c>
      <c r="T382" s="213">
        <f>S382*H382</f>
        <v>0</v>
      </c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R382" s="214" t="s">
        <v>136</v>
      </c>
      <c r="AT382" s="214" t="s">
        <v>131</v>
      </c>
      <c r="AU382" s="214" t="s">
        <v>137</v>
      </c>
      <c r="AY382" s="20" t="s">
        <v>127</v>
      </c>
      <c r="BE382" s="215">
        <f>IF(N382="základní",J382,0)</f>
        <v>0</v>
      </c>
      <c r="BF382" s="215">
        <f>IF(N382="snížená",J382,0)</f>
        <v>0</v>
      </c>
      <c r="BG382" s="215">
        <f>IF(N382="zákl. přenesená",J382,0)</f>
        <v>0</v>
      </c>
      <c r="BH382" s="215">
        <f>IF(N382="sníž. přenesená",J382,0)</f>
        <v>0</v>
      </c>
      <c r="BI382" s="215">
        <f>IF(N382="nulová",J382,0)</f>
        <v>0</v>
      </c>
      <c r="BJ382" s="20" t="s">
        <v>80</v>
      </c>
      <c r="BK382" s="215">
        <f>ROUND(I382*H382,2)</f>
        <v>0</v>
      </c>
      <c r="BL382" s="20" t="s">
        <v>136</v>
      </c>
      <c r="BM382" s="214" t="s">
        <v>502</v>
      </c>
    </row>
    <row r="383" s="2" customFormat="1">
      <c r="A383" s="41"/>
      <c r="B383" s="42"/>
      <c r="C383" s="43"/>
      <c r="D383" s="216" t="s">
        <v>139</v>
      </c>
      <c r="E383" s="43"/>
      <c r="F383" s="217" t="s">
        <v>503</v>
      </c>
      <c r="G383" s="43"/>
      <c r="H383" s="43"/>
      <c r="I383" s="218"/>
      <c r="J383" s="43"/>
      <c r="K383" s="43"/>
      <c r="L383" s="47"/>
      <c r="M383" s="219"/>
      <c r="N383" s="220"/>
      <c r="O383" s="87"/>
      <c r="P383" s="87"/>
      <c r="Q383" s="87"/>
      <c r="R383" s="87"/>
      <c r="S383" s="87"/>
      <c r="T383" s="88"/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T383" s="20" t="s">
        <v>139</v>
      </c>
      <c r="AU383" s="20" t="s">
        <v>137</v>
      </c>
    </row>
    <row r="384" s="2" customFormat="1">
      <c r="A384" s="41"/>
      <c r="B384" s="42"/>
      <c r="C384" s="43"/>
      <c r="D384" s="221" t="s">
        <v>141</v>
      </c>
      <c r="E384" s="43"/>
      <c r="F384" s="222" t="s">
        <v>504</v>
      </c>
      <c r="G384" s="43"/>
      <c r="H384" s="43"/>
      <c r="I384" s="218"/>
      <c r="J384" s="43"/>
      <c r="K384" s="43"/>
      <c r="L384" s="47"/>
      <c r="M384" s="219"/>
      <c r="N384" s="220"/>
      <c r="O384" s="87"/>
      <c r="P384" s="87"/>
      <c r="Q384" s="87"/>
      <c r="R384" s="87"/>
      <c r="S384" s="87"/>
      <c r="T384" s="88"/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T384" s="20" t="s">
        <v>141</v>
      </c>
      <c r="AU384" s="20" t="s">
        <v>137</v>
      </c>
    </row>
    <row r="385" s="13" customFormat="1">
      <c r="A385" s="13"/>
      <c r="B385" s="223"/>
      <c r="C385" s="224"/>
      <c r="D385" s="216" t="s">
        <v>143</v>
      </c>
      <c r="E385" s="225" t="s">
        <v>19</v>
      </c>
      <c r="F385" s="226" t="s">
        <v>505</v>
      </c>
      <c r="G385" s="224"/>
      <c r="H385" s="227">
        <v>0.80000000000000004</v>
      </c>
      <c r="I385" s="228"/>
      <c r="J385" s="224"/>
      <c r="K385" s="224"/>
      <c r="L385" s="229"/>
      <c r="M385" s="230"/>
      <c r="N385" s="231"/>
      <c r="O385" s="231"/>
      <c r="P385" s="231"/>
      <c r="Q385" s="231"/>
      <c r="R385" s="231"/>
      <c r="S385" s="231"/>
      <c r="T385" s="232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3" t="s">
        <v>143</v>
      </c>
      <c r="AU385" s="233" t="s">
        <v>137</v>
      </c>
      <c r="AV385" s="13" t="s">
        <v>82</v>
      </c>
      <c r="AW385" s="13" t="s">
        <v>33</v>
      </c>
      <c r="AX385" s="13" t="s">
        <v>80</v>
      </c>
      <c r="AY385" s="233" t="s">
        <v>127</v>
      </c>
    </row>
    <row r="386" s="2" customFormat="1" ht="24.15" customHeight="1">
      <c r="A386" s="41"/>
      <c r="B386" s="42"/>
      <c r="C386" s="203" t="s">
        <v>506</v>
      </c>
      <c r="D386" s="203" t="s">
        <v>131</v>
      </c>
      <c r="E386" s="204" t="s">
        <v>507</v>
      </c>
      <c r="F386" s="205" t="s">
        <v>508</v>
      </c>
      <c r="G386" s="206" t="s">
        <v>153</v>
      </c>
      <c r="H386" s="207">
        <v>2</v>
      </c>
      <c r="I386" s="208"/>
      <c r="J386" s="209">
        <f>ROUND(I386*H386,2)</f>
        <v>0</v>
      </c>
      <c r="K386" s="205" t="s">
        <v>135</v>
      </c>
      <c r="L386" s="47"/>
      <c r="M386" s="210" t="s">
        <v>19</v>
      </c>
      <c r="N386" s="211" t="s">
        <v>43</v>
      </c>
      <c r="O386" s="87"/>
      <c r="P386" s="212">
        <f>O386*H386</f>
        <v>0</v>
      </c>
      <c r="Q386" s="212">
        <v>0</v>
      </c>
      <c r="R386" s="212">
        <f>Q386*H386</f>
        <v>0</v>
      </c>
      <c r="S386" s="212">
        <v>0</v>
      </c>
      <c r="T386" s="213">
        <f>S386*H386</f>
        <v>0</v>
      </c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R386" s="214" t="s">
        <v>136</v>
      </c>
      <c r="AT386" s="214" t="s">
        <v>131</v>
      </c>
      <c r="AU386" s="214" t="s">
        <v>137</v>
      </c>
      <c r="AY386" s="20" t="s">
        <v>127</v>
      </c>
      <c r="BE386" s="215">
        <f>IF(N386="základní",J386,0)</f>
        <v>0</v>
      </c>
      <c r="BF386" s="215">
        <f>IF(N386="snížená",J386,0)</f>
        <v>0</v>
      </c>
      <c r="BG386" s="215">
        <f>IF(N386="zákl. přenesená",J386,0)</f>
        <v>0</v>
      </c>
      <c r="BH386" s="215">
        <f>IF(N386="sníž. přenesená",J386,0)</f>
        <v>0</v>
      </c>
      <c r="BI386" s="215">
        <f>IF(N386="nulová",J386,0)</f>
        <v>0</v>
      </c>
      <c r="BJ386" s="20" t="s">
        <v>80</v>
      </c>
      <c r="BK386" s="215">
        <f>ROUND(I386*H386,2)</f>
        <v>0</v>
      </c>
      <c r="BL386" s="20" t="s">
        <v>136</v>
      </c>
      <c r="BM386" s="214" t="s">
        <v>509</v>
      </c>
    </row>
    <row r="387" s="2" customFormat="1">
      <c r="A387" s="41"/>
      <c r="B387" s="42"/>
      <c r="C387" s="43"/>
      <c r="D387" s="216" t="s">
        <v>139</v>
      </c>
      <c r="E387" s="43"/>
      <c r="F387" s="217" t="s">
        <v>510</v>
      </c>
      <c r="G387" s="43"/>
      <c r="H387" s="43"/>
      <c r="I387" s="218"/>
      <c r="J387" s="43"/>
      <c r="K387" s="43"/>
      <c r="L387" s="47"/>
      <c r="M387" s="219"/>
      <c r="N387" s="220"/>
      <c r="O387" s="87"/>
      <c r="P387" s="87"/>
      <c r="Q387" s="87"/>
      <c r="R387" s="87"/>
      <c r="S387" s="87"/>
      <c r="T387" s="88"/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T387" s="20" t="s">
        <v>139</v>
      </c>
      <c r="AU387" s="20" t="s">
        <v>137</v>
      </c>
    </row>
    <row r="388" s="2" customFormat="1">
      <c r="A388" s="41"/>
      <c r="B388" s="42"/>
      <c r="C388" s="43"/>
      <c r="D388" s="221" t="s">
        <v>141</v>
      </c>
      <c r="E388" s="43"/>
      <c r="F388" s="222" t="s">
        <v>511</v>
      </c>
      <c r="G388" s="43"/>
      <c r="H388" s="43"/>
      <c r="I388" s="218"/>
      <c r="J388" s="43"/>
      <c r="K388" s="43"/>
      <c r="L388" s="47"/>
      <c r="M388" s="219"/>
      <c r="N388" s="220"/>
      <c r="O388" s="87"/>
      <c r="P388" s="87"/>
      <c r="Q388" s="87"/>
      <c r="R388" s="87"/>
      <c r="S388" s="87"/>
      <c r="T388" s="88"/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T388" s="20" t="s">
        <v>141</v>
      </c>
      <c r="AU388" s="20" t="s">
        <v>137</v>
      </c>
    </row>
    <row r="389" s="13" customFormat="1">
      <c r="A389" s="13"/>
      <c r="B389" s="223"/>
      <c r="C389" s="224"/>
      <c r="D389" s="216" t="s">
        <v>143</v>
      </c>
      <c r="E389" s="225" t="s">
        <v>19</v>
      </c>
      <c r="F389" s="226" t="s">
        <v>512</v>
      </c>
      <c r="G389" s="224"/>
      <c r="H389" s="227">
        <v>2</v>
      </c>
      <c r="I389" s="228"/>
      <c r="J389" s="224"/>
      <c r="K389" s="224"/>
      <c r="L389" s="229"/>
      <c r="M389" s="230"/>
      <c r="N389" s="231"/>
      <c r="O389" s="231"/>
      <c r="P389" s="231"/>
      <c r="Q389" s="231"/>
      <c r="R389" s="231"/>
      <c r="S389" s="231"/>
      <c r="T389" s="232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3" t="s">
        <v>143</v>
      </c>
      <c r="AU389" s="233" t="s">
        <v>137</v>
      </c>
      <c r="AV389" s="13" t="s">
        <v>82</v>
      </c>
      <c r="AW389" s="13" t="s">
        <v>33</v>
      </c>
      <c r="AX389" s="13" t="s">
        <v>80</v>
      </c>
      <c r="AY389" s="233" t="s">
        <v>127</v>
      </c>
    </row>
    <row r="390" s="2" customFormat="1" ht="16.5" customHeight="1">
      <c r="A390" s="41"/>
      <c r="B390" s="42"/>
      <c r="C390" s="266" t="s">
        <v>513</v>
      </c>
      <c r="D390" s="266" t="s">
        <v>255</v>
      </c>
      <c r="E390" s="267" t="s">
        <v>514</v>
      </c>
      <c r="F390" s="268" t="s">
        <v>515</v>
      </c>
      <c r="G390" s="269" t="s">
        <v>153</v>
      </c>
      <c r="H390" s="270">
        <v>2</v>
      </c>
      <c r="I390" s="271"/>
      <c r="J390" s="272">
        <f>ROUND(I390*H390,2)</f>
        <v>0</v>
      </c>
      <c r="K390" s="268" t="s">
        <v>149</v>
      </c>
      <c r="L390" s="273"/>
      <c r="M390" s="274" t="s">
        <v>19</v>
      </c>
      <c r="N390" s="275" t="s">
        <v>43</v>
      </c>
      <c r="O390" s="87"/>
      <c r="P390" s="212">
        <f>O390*H390</f>
        <v>0</v>
      </c>
      <c r="Q390" s="212">
        <v>0.0050000000000000001</v>
      </c>
      <c r="R390" s="212">
        <f>Q390*H390</f>
        <v>0.01</v>
      </c>
      <c r="S390" s="212">
        <v>0</v>
      </c>
      <c r="T390" s="213">
        <f>S390*H390</f>
        <v>0</v>
      </c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R390" s="214" t="s">
        <v>181</v>
      </c>
      <c r="AT390" s="214" t="s">
        <v>255</v>
      </c>
      <c r="AU390" s="214" t="s">
        <v>137</v>
      </c>
      <c r="AY390" s="20" t="s">
        <v>127</v>
      </c>
      <c r="BE390" s="215">
        <f>IF(N390="základní",J390,0)</f>
        <v>0</v>
      </c>
      <c r="BF390" s="215">
        <f>IF(N390="snížená",J390,0)</f>
        <v>0</v>
      </c>
      <c r="BG390" s="215">
        <f>IF(N390="zákl. přenesená",J390,0)</f>
        <v>0</v>
      </c>
      <c r="BH390" s="215">
        <f>IF(N390="sníž. přenesená",J390,0)</f>
        <v>0</v>
      </c>
      <c r="BI390" s="215">
        <f>IF(N390="nulová",J390,0)</f>
        <v>0</v>
      </c>
      <c r="BJ390" s="20" t="s">
        <v>80</v>
      </c>
      <c r="BK390" s="215">
        <f>ROUND(I390*H390,2)</f>
        <v>0</v>
      </c>
      <c r="BL390" s="20" t="s">
        <v>136</v>
      </c>
      <c r="BM390" s="214" t="s">
        <v>516</v>
      </c>
    </row>
    <row r="391" s="2" customFormat="1">
      <c r="A391" s="41"/>
      <c r="B391" s="42"/>
      <c r="C391" s="43"/>
      <c r="D391" s="216" t="s">
        <v>139</v>
      </c>
      <c r="E391" s="43"/>
      <c r="F391" s="217" t="s">
        <v>515</v>
      </c>
      <c r="G391" s="43"/>
      <c r="H391" s="43"/>
      <c r="I391" s="218"/>
      <c r="J391" s="43"/>
      <c r="K391" s="43"/>
      <c r="L391" s="47"/>
      <c r="M391" s="219"/>
      <c r="N391" s="220"/>
      <c r="O391" s="87"/>
      <c r="P391" s="87"/>
      <c r="Q391" s="87"/>
      <c r="R391" s="87"/>
      <c r="S391" s="87"/>
      <c r="T391" s="88"/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T391" s="20" t="s">
        <v>139</v>
      </c>
      <c r="AU391" s="20" t="s">
        <v>137</v>
      </c>
    </row>
    <row r="392" s="13" customFormat="1">
      <c r="A392" s="13"/>
      <c r="B392" s="223"/>
      <c r="C392" s="224"/>
      <c r="D392" s="216" t="s">
        <v>143</v>
      </c>
      <c r="E392" s="225" t="s">
        <v>19</v>
      </c>
      <c r="F392" s="226" t="s">
        <v>512</v>
      </c>
      <c r="G392" s="224"/>
      <c r="H392" s="227">
        <v>2</v>
      </c>
      <c r="I392" s="228"/>
      <c r="J392" s="224"/>
      <c r="K392" s="224"/>
      <c r="L392" s="229"/>
      <c r="M392" s="230"/>
      <c r="N392" s="231"/>
      <c r="O392" s="231"/>
      <c r="P392" s="231"/>
      <c r="Q392" s="231"/>
      <c r="R392" s="231"/>
      <c r="S392" s="231"/>
      <c r="T392" s="232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3" t="s">
        <v>143</v>
      </c>
      <c r="AU392" s="233" t="s">
        <v>137</v>
      </c>
      <c r="AV392" s="13" t="s">
        <v>82</v>
      </c>
      <c r="AW392" s="13" t="s">
        <v>33</v>
      </c>
      <c r="AX392" s="13" t="s">
        <v>80</v>
      </c>
      <c r="AY392" s="233" t="s">
        <v>127</v>
      </c>
    </row>
    <row r="393" s="2" customFormat="1" ht="24.15" customHeight="1">
      <c r="A393" s="41"/>
      <c r="B393" s="42"/>
      <c r="C393" s="203" t="s">
        <v>517</v>
      </c>
      <c r="D393" s="203" t="s">
        <v>131</v>
      </c>
      <c r="E393" s="204" t="s">
        <v>518</v>
      </c>
      <c r="F393" s="205" t="s">
        <v>519</v>
      </c>
      <c r="G393" s="206" t="s">
        <v>153</v>
      </c>
      <c r="H393" s="207">
        <v>2</v>
      </c>
      <c r="I393" s="208"/>
      <c r="J393" s="209">
        <f>ROUND(I393*H393,2)</f>
        <v>0</v>
      </c>
      <c r="K393" s="205" t="s">
        <v>135</v>
      </c>
      <c r="L393" s="47"/>
      <c r="M393" s="210" t="s">
        <v>19</v>
      </c>
      <c r="N393" s="211" t="s">
        <v>43</v>
      </c>
      <c r="O393" s="87"/>
      <c r="P393" s="212">
        <f>O393*H393</f>
        <v>0</v>
      </c>
      <c r="Q393" s="212">
        <v>0</v>
      </c>
      <c r="R393" s="212">
        <f>Q393*H393</f>
        <v>0</v>
      </c>
      <c r="S393" s="212">
        <v>0</v>
      </c>
      <c r="T393" s="213">
        <f>S393*H393</f>
        <v>0</v>
      </c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R393" s="214" t="s">
        <v>136</v>
      </c>
      <c r="AT393" s="214" t="s">
        <v>131</v>
      </c>
      <c r="AU393" s="214" t="s">
        <v>137</v>
      </c>
      <c r="AY393" s="20" t="s">
        <v>127</v>
      </c>
      <c r="BE393" s="215">
        <f>IF(N393="základní",J393,0)</f>
        <v>0</v>
      </c>
      <c r="BF393" s="215">
        <f>IF(N393="snížená",J393,0)</f>
        <v>0</v>
      </c>
      <c r="BG393" s="215">
        <f>IF(N393="zákl. přenesená",J393,0)</f>
        <v>0</v>
      </c>
      <c r="BH393" s="215">
        <f>IF(N393="sníž. přenesená",J393,0)</f>
        <v>0</v>
      </c>
      <c r="BI393" s="215">
        <f>IF(N393="nulová",J393,0)</f>
        <v>0</v>
      </c>
      <c r="BJ393" s="20" t="s">
        <v>80</v>
      </c>
      <c r="BK393" s="215">
        <f>ROUND(I393*H393,2)</f>
        <v>0</v>
      </c>
      <c r="BL393" s="20" t="s">
        <v>136</v>
      </c>
      <c r="BM393" s="214" t="s">
        <v>520</v>
      </c>
    </row>
    <row r="394" s="2" customFormat="1">
      <c r="A394" s="41"/>
      <c r="B394" s="42"/>
      <c r="C394" s="43"/>
      <c r="D394" s="216" t="s">
        <v>139</v>
      </c>
      <c r="E394" s="43"/>
      <c r="F394" s="217" t="s">
        <v>521</v>
      </c>
      <c r="G394" s="43"/>
      <c r="H394" s="43"/>
      <c r="I394" s="218"/>
      <c r="J394" s="43"/>
      <c r="K394" s="43"/>
      <c r="L394" s="47"/>
      <c r="M394" s="219"/>
      <c r="N394" s="220"/>
      <c r="O394" s="87"/>
      <c r="P394" s="87"/>
      <c r="Q394" s="87"/>
      <c r="R394" s="87"/>
      <c r="S394" s="87"/>
      <c r="T394" s="88"/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T394" s="20" t="s">
        <v>139</v>
      </c>
      <c r="AU394" s="20" t="s">
        <v>137</v>
      </c>
    </row>
    <row r="395" s="2" customFormat="1">
      <c r="A395" s="41"/>
      <c r="B395" s="42"/>
      <c r="C395" s="43"/>
      <c r="D395" s="221" t="s">
        <v>141</v>
      </c>
      <c r="E395" s="43"/>
      <c r="F395" s="222" t="s">
        <v>522</v>
      </c>
      <c r="G395" s="43"/>
      <c r="H395" s="43"/>
      <c r="I395" s="218"/>
      <c r="J395" s="43"/>
      <c r="K395" s="43"/>
      <c r="L395" s="47"/>
      <c r="M395" s="219"/>
      <c r="N395" s="220"/>
      <c r="O395" s="87"/>
      <c r="P395" s="87"/>
      <c r="Q395" s="87"/>
      <c r="R395" s="87"/>
      <c r="S395" s="87"/>
      <c r="T395" s="88"/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T395" s="20" t="s">
        <v>141</v>
      </c>
      <c r="AU395" s="20" t="s">
        <v>137</v>
      </c>
    </row>
    <row r="396" s="12" customFormat="1" ht="22.8" customHeight="1">
      <c r="A396" s="12"/>
      <c r="B396" s="187"/>
      <c r="C396" s="188"/>
      <c r="D396" s="189" t="s">
        <v>71</v>
      </c>
      <c r="E396" s="201" t="s">
        <v>82</v>
      </c>
      <c r="F396" s="201" t="s">
        <v>523</v>
      </c>
      <c r="G396" s="188"/>
      <c r="H396" s="188"/>
      <c r="I396" s="191"/>
      <c r="J396" s="202">
        <f>BK396</f>
        <v>0</v>
      </c>
      <c r="K396" s="188"/>
      <c r="L396" s="193"/>
      <c r="M396" s="194"/>
      <c r="N396" s="195"/>
      <c r="O396" s="195"/>
      <c r="P396" s="196">
        <f>SUM(P397:P405)</f>
        <v>0</v>
      </c>
      <c r="Q396" s="195"/>
      <c r="R396" s="196">
        <f>SUM(R397:R405)</f>
        <v>1.1959199999999999</v>
      </c>
      <c r="S396" s="195"/>
      <c r="T396" s="197">
        <f>SUM(T397:T405)</f>
        <v>0</v>
      </c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R396" s="198" t="s">
        <v>80</v>
      </c>
      <c r="AT396" s="199" t="s">
        <v>71</v>
      </c>
      <c r="AU396" s="199" t="s">
        <v>80</v>
      </c>
      <c r="AY396" s="198" t="s">
        <v>127</v>
      </c>
      <c r="BK396" s="200">
        <f>SUM(BK397:BK405)</f>
        <v>0</v>
      </c>
    </row>
    <row r="397" s="2" customFormat="1" ht="24.15" customHeight="1">
      <c r="A397" s="41"/>
      <c r="B397" s="42"/>
      <c r="C397" s="203" t="s">
        <v>524</v>
      </c>
      <c r="D397" s="203" t="s">
        <v>131</v>
      </c>
      <c r="E397" s="204" t="s">
        <v>525</v>
      </c>
      <c r="F397" s="205" t="s">
        <v>526</v>
      </c>
      <c r="G397" s="206" t="s">
        <v>191</v>
      </c>
      <c r="H397" s="207">
        <v>0.60399999999999998</v>
      </c>
      <c r="I397" s="208"/>
      <c r="J397" s="209">
        <f>ROUND(I397*H397,2)</f>
        <v>0</v>
      </c>
      <c r="K397" s="205" t="s">
        <v>135</v>
      </c>
      <c r="L397" s="47"/>
      <c r="M397" s="210" t="s">
        <v>19</v>
      </c>
      <c r="N397" s="211" t="s">
        <v>43</v>
      </c>
      <c r="O397" s="87"/>
      <c r="P397" s="212">
        <f>O397*H397</f>
        <v>0</v>
      </c>
      <c r="Q397" s="212">
        <v>1.98</v>
      </c>
      <c r="R397" s="212">
        <f>Q397*H397</f>
        <v>1.1959199999999999</v>
      </c>
      <c r="S397" s="212">
        <v>0</v>
      </c>
      <c r="T397" s="213">
        <f>S397*H397</f>
        <v>0</v>
      </c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R397" s="214" t="s">
        <v>136</v>
      </c>
      <c r="AT397" s="214" t="s">
        <v>131</v>
      </c>
      <c r="AU397" s="214" t="s">
        <v>82</v>
      </c>
      <c r="AY397" s="20" t="s">
        <v>127</v>
      </c>
      <c r="BE397" s="215">
        <f>IF(N397="základní",J397,0)</f>
        <v>0</v>
      </c>
      <c r="BF397" s="215">
        <f>IF(N397="snížená",J397,0)</f>
        <v>0</v>
      </c>
      <c r="BG397" s="215">
        <f>IF(N397="zákl. přenesená",J397,0)</f>
        <v>0</v>
      </c>
      <c r="BH397" s="215">
        <f>IF(N397="sníž. přenesená",J397,0)</f>
        <v>0</v>
      </c>
      <c r="BI397" s="215">
        <f>IF(N397="nulová",J397,0)</f>
        <v>0</v>
      </c>
      <c r="BJ397" s="20" t="s">
        <v>80</v>
      </c>
      <c r="BK397" s="215">
        <f>ROUND(I397*H397,2)</f>
        <v>0</v>
      </c>
      <c r="BL397" s="20" t="s">
        <v>136</v>
      </c>
      <c r="BM397" s="214" t="s">
        <v>527</v>
      </c>
    </row>
    <row r="398" s="2" customFormat="1">
      <c r="A398" s="41"/>
      <c r="B398" s="42"/>
      <c r="C398" s="43"/>
      <c r="D398" s="216" t="s">
        <v>139</v>
      </c>
      <c r="E398" s="43"/>
      <c r="F398" s="217" t="s">
        <v>528</v>
      </c>
      <c r="G398" s="43"/>
      <c r="H398" s="43"/>
      <c r="I398" s="218"/>
      <c r="J398" s="43"/>
      <c r="K398" s="43"/>
      <c r="L398" s="47"/>
      <c r="M398" s="219"/>
      <c r="N398" s="220"/>
      <c r="O398" s="87"/>
      <c r="P398" s="87"/>
      <c r="Q398" s="87"/>
      <c r="R398" s="87"/>
      <c r="S398" s="87"/>
      <c r="T398" s="88"/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T398" s="20" t="s">
        <v>139</v>
      </c>
      <c r="AU398" s="20" t="s">
        <v>82</v>
      </c>
    </row>
    <row r="399" s="2" customFormat="1">
      <c r="A399" s="41"/>
      <c r="B399" s="42"/>
      <c r="C399" s="43"/>
      <c r="D399" s="221" t="s">
        <v>141</v>
      </c>
      <c r="E399" s="43"/>
      <c r="F399" s="222" t="s">
        <v>529</v>
      </c>
      <c r="G399" s="43"/>
      <c r="H399" s="43"/>
      <c r="I399" s="218"/>
      <c r="J399" s="43"/>
      <c r="K399" s="43"/>
      <c r="L399" s="47"/>
      <c r="M399" s="219"/>
      <c r="N399" s="220"/>
      <c r="O399" s="87"/>
      <c r="P399" s="87"/>
      <c r="Q399" s="87"/>
      <c r="R399" s="87"/>
      <c r="S399" s="87"/>
      <c r="T399" s="88"/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T399" s="20" t="s">
        <v>141</v>
      </c>
      <c r="AU399" s="20" t="s">
        <v>82</v>
      </c>
    </row>
    <row r="400" s="15" customFormat="1">
      <c r="A400" s="15"/>
      <c r="B400" s="245"/>
      <c r="C400" s="246"/>
      <c r="D400" s="216" t="s">
        <v>143</v>
      </c>
      <c r="E400" s="247" t="s">
        <v>19</v>
      </c>
      <c r="F400" s="248" t="s">
        <v>305</v>
      </c>
      <c r="G400" s="246"/>
      <c r="H400" s="247" t="s">
        <v>19</v>
      </c>
      <c r="I400" s="249"/>
      <c r="J400" s="246"/>
      <c r="K400" s="246"/>
      <c r="L400" s="250"/>
      <c r="M400" s="251"/>
      <c r="N400" s="252"/>
      <c r="O400" s="252"/>
      <c r="P400" s="252"/>
      <c r="Q400" s="252"/>
      <c r="R400" s="252"/>
      <c r="S400" s="252"/>
      <c r="T400" s="253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54" t="s">
        <v>143</v>
      </c>
      <c r="AU400" s="254" t="s">
        <v>82</v>
      </c>
      <c r="AV400" s="15" t="s">
        <v>80</v>
      </c>
      <c r="AW400" s="15" t="s">
        <v>33</v>
      </c>
      <c r="AX400" s="15" t="s">
        <v>72</v>
      </c>
      <c r="AY400" s="254" t="s">
        <v>127</v>
      </c>
    </row>
    <row r="401" s="13" customFormat="1">
      <c r="A401" s="13"/>
      <c r="B401" s="223"/>
      <c r="C401" s="224"/>
      <c r="D401" s="216" t="s">
        <v>143</v>
      </c>
      <c r="E401" s="225" t="s">
        <v>19</v>
      </c>
      <c r="F401" s="226" t="s">
        <v>530</v>
      </c>
      <c r="G401" s="224"/>
      <c r="H401" s="227">
        <v>0.037999999999999999</v>
      </c>
      <c r="I401" s="228"/>
      <c r="J401" s="224"/>
      <c r="K401" s="224"/>
      <c r="L401" s="229"/>
      <c r="M401" s="230"/>
      <c r="N401" s="231"/>
      <c r="O401" s="231"/>
      <c r="P401" s="231"/>
      <c r="Q401" s="231"/>
      <c r="R401" s="231"/>
      <c r="S401" s="231"/>
      <c r="T401" s="232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3" t="s">
        <v>143</v>
      </c>
      <c r="AU401" s="233" t="s">
        <v>82</v>
      </c>
      <c r="AV401" s="13" t="s">
        <v>82</v>
      </c>
      <c r="AW401" s="13" t="s">
        <v>33</v>
      </c>
      <c r="AX401" s="13" t="s">
        <v>72</v>
      </c>
      <c r="AY401" s="233" t="s">
        <v>127</v>
      </c>
    </row>
    <row r="402" s="13" customFormat="1">
      <c r="A402" s="13"/>
      <c r="B402" s="223"/>
      <c r="C402" s="224"/>
      <c r="D402" s="216" t="s">
        <v>143</v>
      </c>
      <c r="E402" s="225" t="s">
        <v>19</v>
      </c>
      <c r="F402" s="226" t="s">
        <v>531</v>
      </c>
      <c r="G402" s="224"/>
      <c r="H402" s="227">
        <v>0.029999999999999999</v>
      </c>
      <c r="I402" s="228"/>
      <c r="J402" s="224"/>
      <c r="K402" s="224"/>
      <c r="L402" s="229"/>
      <c r="M402" s="230"/>
      <c r="N402" s="231"/>
      <c r="O402" s="231"/>
      <c r="P402" s="231"/>
      <c r="Q402" s="231"/>
      <c r="R402" s="231"/>
      <c r="S402" s="231"/>
      <c r="T402" s="232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3" t="s">
        <v>143</v>
      </c>
      <c r="AU402" s="233" t="s">
        <v>82</v>
      </c>
      <c r="AV402" s="13" t="s">
        <v>82</v>
      </c>
      <c r="AW402" s="13" t="s">
        <v>33</v>
      </c>
      <c r="AX402" s="13" t="s">
        <v>72</v>
      </c>
      <c r="AY402" s="233" t="s">
        <v>127</v>
      </c>
    </row>
    <row r="403" s="13" customFormat="1">
      <c r="A403" s="13"/>
      <c r="B403" s="223"/>
      <c r="C403" s="224"/>
      <c r="D403" s="216" t="s">
        <v>143</v>
      </c>
      <c r="E403" s="225" t="s">
        <v>19</v>
      </c>
      <c r="F403" s="226" t="s">
        <v>532</v>
      </c>
      <c r="G403" s="224"/>
      <c r="H403" s="227">
        <v>0.085000000000000006</v>
      </c>
      <c r="I403" s="228"/>
      <c r="J403" s="224"/>
      <c r="K403" s="224"/>
      <c r="L403" s="229"/>
      <c r="M403" s="230"/>
      <c r="N403" s="231"/>
      <c r="O403" s="231"/>
      <c r="P403" s="231"/>
      <c r="Q403" s="231"/>
      <c r="R403" s="231"/>
      <c r="S403" s="231"/>
      <c r="T403" s="232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3" t="s">
        <v>143</v>
      </c>
      <c r="AU403" s="233" t="s">
        <v>82</v>
      </c>
      <c r="AV403" s="13" t="s">
        <v>82</v>
      </c>
      <c r="AW403" s="13" t="s">
        <v>33</v>
      </c>
      <c r="AX403" s="13" t="s">
        <v>72</v>
      </c>
      <c r="AY403" s="233" t="s">
        <v>127</v>
      </c>
    </row>
    <row r="404" s="13" customFormat="1">
      <c r="A404" s="13"/>
      <c r="B404" s="223"/>
      <c r="C404" s="224"/>
      <c r="D404" s="216" t="s">
        <v>143</v>
      </c>
      <c r="E404" s="225" t="s">
        <v>19</v>
      </c>
      <c r="F404" s="226" t="s">
        <v>533</v>
      </c>
      <c r="G404" s="224"/>
      <c r="H404" s="227">
        <v>0.45100000000000001</v>
      </c>
      <c r="I404" s="228"/>
      <c r="J404" s="224"/>
      <c r="K404" s="224"/>
      <c r="L404" s="229"/>
      <c r="M404" s="230"/>
      <c r="N404" s="231"/>
      <c r="O404" s="231"/>
      <c r="P404" s="231"/>
      <c r="Q404" s="231"/>
      <c r="R404" s="231"/>
      <c r="S404" s="231"/>
      <c r="T404" s="232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3" t="s">
        <v>143</v>
      </c>
      <c r="AU404" s="233" t="s">
        <v>82</v>
      </c>
      <c r="AV404" s="13" t="s">
        <v>82</v>
      </c>
      <c r="AW404" s="13" t="s">
        <v>33</v>
      </c>
      <c r="AX404" s="13" t="s">
        <v>72</v>
      </c>
      <c r="AY404" s="233" t="s">
        <v>127</v>
      </c>
    </row>
    <row r="405" s="14" customFormat="1">
      <c r="A405" s="14"/>
      <c r="B405" s="234"/>
      <c r="C405" s="235"/>
      <c r="D405" s="216" t="s">
        <v>143</v>
      </c>
      <c r="E405" s="236" t="s">
        <v>19</v>
      </c>
      <c r="F405" s="237" t="s">
        <v>146</v>
      </c>
      <c r="G405" s="235"/>
      <c r="H405" s="238">
        <v>0.60399999999999998</v>
      </c>
      <c r="I405" s="239"/>
      <c r="J405" s="235"/>
      <c r="K405" s="235"/>
      <c r="L405" s="240"/>
      <c r="M405" s="241"/>
      <c r="N405" s="242"/>
      <c r="O405" s="242"/>
      <c r="P405" s="242"/>
      <c r="Q405" s="242"/>
      <c r="R405" s="242"/>
      <c r="S405" s="242"/>
      <c r="T405" s="243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4" t="s">
        <v>143</v>
      </c>
      <c r="AU405" s="244" t="s">
        <v>82</v>
      </c>
      <c r="AV405" s="14" t="s">
        <v>136</v>
      </c>
      <c r="AW405" s="14" t="s">
        <v>33</v>
      </c>
      <c r="AX405" s="14" t="s">
        <v>80</v>
      </c>
      <c r="AY405" s="244" t="s">
        <v>127</v>
      </c>
    </row>
    <row r="406" s="12" customFormat="1" ht="22.8" customHeight="1">
      <c r="A406" s="12"/>
      <c r="B406" s="187"/>
      <c r="C406" s="188"/>
      <c r="D406" s="189" t="s">
        <v>71</v>
      </c>
      <c r="E406" s="201" t="s">
        <v>137</v>
      </c>
      <c r="F406" s="201" t="s">
        <v>534</v>
      </c>
      <c r="G406" s="188"/>
      <c r="H406" s="188"/>
      <c r="I406" s="191"/>
      <c r="J406" s="202">
        <f>BK406</f>
        <v>0</v>
      </c>
      <c r="K406" s="188"/>
      <c r="L406" s="193"/>
      <c r="M406" s="194"/>
      <c r="N406" s="195"/>
      <c r="O406" s="195"/>
      <c r="P406" s="196">
        <f>P407+P432</f>
        <v>0</v>
      </c>
      <c r="Q406" s="195"/>
      <c r="R406" s="196">
        <f>R407+R432</f>
        <v>2.7933964499999999</v>
      </c>
      <c r="S406" s="195"/>
      <c r="T406" s="197">
        <f>T407+T432</f>
        <v>0</v>
      </c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R406" s="198" t="s">
        <v>80</v>
      </c>
      <c r="AT406" s="199" t="s">
        <v>71</v>
      </c>
      <c r="AU406" s="199" t="s">
        <v>80</v>
      </c>
      <c r="AY406" s="198" t="s">
        <v>127</v>
      </c>
      <c r="BK406" s="200">
        <f>BK407+BK432</f>
        <v>0</v>
      </c>
    </row>
    <row r="407" s="12" customFormat="1" ht="20.88" customHeight="1">
      <c r="A407" s="12"/>
      <c r="B407" s="187"/>
      <c r="C407" s="188"/>
      <c r="D407" s="189" t="s">
        <v>71</v>
      </c>
      <c r="E407" s="201" t="s">
        <v>356</v>
      </c>
      <c r="F407" s="201" t="s">
        <v>535</v>
      </c>
      <c r="G407" s="188"/>
      <c r="H407" s="188"/>
      <c r="I407" s="191"/>
      <c r="J407" s="202">
        <f>BK407</f>
        <v>0</v>
      </c>
      <c r="K407" s="188"/>
      <c r="L407" s="193"/>
      <c r="M407" s="194"/>
      <c r="N407" s="195"/>
      <c r="O407" s="195"/>
      <c r="P407" s="196">
        <f>SUM(P408:P431)</f>
        <v>0</v>
      </c>
      <c r="Q407" s="195"/>
      <c r="R407" s="196">
        <f>SUM(R408:R431)</f>
        <v>2.7933964499999999</v>
      </c>
      <c r="S407" s="195"/>
      <c r="T407" s="197">
        <f>SUM(T408:T431)</f>
        <v>0</v>
      </c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R407" s="198" t="s">
        <v>80</v>
      </c>
      <c r="AT407" s="199" t="s">
        <v>71</v>
      </c>
      <c r="AU407" s="199" t="s">
        <v>82</v>
      </c>
      <c r="AY407" s="198" t="s">
        <v>127</v>
      </c>
      <c r="BK407" s="200">
        <f>SUM(BK408:BK431)</f>
        <v>0</v>
      </c>
    </row>
    <row r="408" s="2" customFormat="1" ht="24.15" customHeight="1">
      <c r="A408" s="41"/>
      <c r="B408" s="42"/>
      <c r="C408" s="203" t="s">
        <v>536</v>
      </c>
      <c r="D408" s="203" t="s">
        <v>131</v>
      </c>
      <c r="E408" s="204" t="s">
        <v>537</v>
      </c>
      <c r="F408" s="205" t="s">
        <v>538</v>
      </c>
      <c r="G408" s="206" t="s">
        <v>191</v>
      </c>
      <c r="H408" s="207">
        <v>0.39100000000000001</v>
      </c>
      <c r="I408" s="208"/>
      <c r="J408" s="209">
        <f>ROUND(I408*H408,2)</f>
        <v>0</v>
      </c>
      <c r="K408" s="205" t="s">
        <v>135</v>
      </c>
      <c r="L408" s="47"/>
      <c r="M408" s="210" t="s">
        <v>19</v>
      </c>
      <c r="N408" s="211" t="s">
        <v>43</v>
      </c>
      <c r="O408" s="87"/>
      <c r="P408" s="212">
        <f>O408*H408</f>
        <v>0</v>
      </c>
      <c r="Q408" s="212">
        <v>2.7919499999999999</v>
      </c>
      <c r="R408" s="212">
        <f>Q408*H408</f>
        <v>1.09165245</v>
      </c>
      <c r="S408" s="212">
        <v>0</v>
      </c>
      <c r="T408" s="213">
        <f>S408*H408</f>
        <v>0</v>
      </c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R408" s="214" t="s">
        <v>136</v>
      </c>
      <c r="AT408" s="214" t="s">
        <v>131</v>
      </c>
      <c r="AU408" s="214" t="s">
        <v>137</v>
      </c>
      <c r="AY408" s="20" t="s">
        <v>127</v>
      </c>
      <c r="BE408" s="215">
        <f>IF(N408="základní",J408,0)</f>
        <v>0</v>
      </c>
      <c r="BF408" s="215">
        <f>IF(N408="snížená",J408,0)</f>
        <v>0</v>
      </c>
      <c r="BG408" s="215">
        <f>IF(N408="zákl. přenesená",J408,0)</f>
        <v>0</v>
      </c>
      <c r="BH408" s="215">
        <f>IF(N408="sníž. přenesená",J408,0)</f>
        <v>0</v>
      </c>
      <c r="BI408" s="215">
        <f>IF(N408="nulová",J408,0)</f>
        <v>0</v>
      </c>
      <c r="BJ408" s="20" t="s">
        <v>80</v>
      </c>
      <c r="BK408" s="215">
        <f>ROUND(I408*H408,2)</f>
        <v>0</v>
      </c>
      <c r="BL408" s="20" t="s">
        <v>136</v>
      </c>
      <c r="BM408" s="214" t="s">
        <v>539</v>
      </c>
    </row>
    <row r="409" s="2" customFormat="1">
      <c r="A409" s="41"/>
      <c r="B409" s="42"/>
      <c r="C409" s="43"/>
      <c r="D409" s="216" t="s">
        <v>139</v>
      </c>
      <c r="E409" s="43"/>
      <c r="F409" s="217" t="s">
        <v>540</v>
      </c>
      <c r="G409" s="43"/>
      <c r="H409" s="43"/>
      <c r="I409" s="218"/>
      <c r="J409" s="43"/>
      <c r="K409" s="43"/>
      <c r="L409" s="47"/>
      <c r="M409" s="219"/>
      <c r="N409" s="220"/>
      <c r="O409" s="87"/>
      <c r="P409" s="87"/>
      <c r="Q409" s="87"/>
      <c r="R409" s="87"/>
      <c r="S409" s="87"/>
      <c r="T409" s="88"/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T409" s="20" t="s">
        <v>139</v>
      </c>
      <c r="AU409" s="20" t="s">
        <v>137</v>
      </c>
    </row>
    <row r="410" s="2" customFormat="1">
      <c r="A410" s="41"/>
      <c r="B410" s="42"/>
      <c r="C410" s="43"/>
      <c r="D410" s="221" t="s">
        <v>141</v>
      </c>
      <c r="E410" s="43"/>
      <c r="F410" s="222" t="s">
        <v>541</v>
      </c>
      <c r="G410" s="43"/>
      <c r="H410" s="43"/>
      <c r="I410" s="218"/>
      <c r="J410" s="43"/>
      <c r="K410" s="43"/>
      <c r="L410" s="47"/>
      <c r="M410" s="219"/>
      <c r="N410" s="220"/>
      <c r="O410" s="87"/>
      <c r="P410" s="87"/>
      <c r="Q410" s="87"/>
      <c r="R410" s="87"/>
      <c r="S410" s="87"/>
      <c r="T410" s="88"/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T410" s="20" t="s">
        <v>141</v>
      </c>
      <c r="AU410" s="20" t="s">
        <v>137</v>
      </c>
    </row>
    <row r="411" s="15" customFormat="1">
      <c r="A411" s="15"/>
      <c r="B411" s="245"/>
      <c r="C411" s="246"/>
      <c r="D411" s="216" t="s">
        <v>143</v>
      </c>
      <c r="E411" s="247" t="s">
        <v>19</v>
      </c>
      <c r="F411" s="248" t="s">
        <v>305</v>
      </c>
      <c r="G411" s="246"/>
      <c r="H411" s="247" t="s">
        <v>19</v>
      </c>
      <c r="I411" s="249"/>
      <c r="J411" s="246"/>
      <c r="K411" s="246"/>
      <c r="L411" s="250"/>
      <c r="M411" s="251"/>
      <c r="N411" s="252"/>
      <c r="O411" s="252"/>
      <c r="P411" s="252"/>
      <c r="Q411" s="252"/>
      <c r="R411" s="252"/>
      <c r="S411" s="252"/>
      <c r="T411" s="253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54" t="s">
        <v>143</v>
      </c>
      <c r="AU411" s="254" t="s">
        <v>137</v>
      </c>
      <c r="AV411" s="15" t="s">
        <v>80</v>
      </c>
      <c r="AW411" s="15" t="s">
        <v>33</v>
      </c>
      <c r="AX411" s="15" t="s">
        <v>72</v>
      </c>
      <c r="AY411" s="254" t="s">
        <v>127</v>
      </c>
    </row>
    <row r="412" s="13" customFormat="1">
      <c r="A412" s="13"/>
      <c r="B412" s="223"/>
      <c r="C412" s="224"/>
      <c r="D412" s="216" t="s">
        <v>143</v>
      </c>
      <c r="E412" s="225" t="s">
        <v>19</v>
      </c>
      <c r="F412" s="226" t="s">
        <v>542</v>
      </c>
      <c r="G412" s="224"/>
      <c r="H412" s="227">
        <v>0.075999999999999998</v>
      </c>
      <c r="I412" s="228"/>
      <c r="J412" s="224"/>
      <c r="K412" s="224"/>
      <c r="L412" s="229"/>
      <c r="M412" s="230"/>
      <c r="N412" s="231"/>
      <c r="O412" s="231"/>
      <c r="P412" s="231"/>
      <c r="Q412" s="231"/>
      <c r="R412" s="231"/>
      <c r="S412" s="231"/>
      <c r="T412" s="232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3" t="s">
        <v>143</v>
      </c>
      <c r="AU412" s="233" t="s">
        <v>137</v>
      </c>
      <c r="AV412" s="13" t="s">
        <v>82</v>
      </c>
      <c r="AW412" s="13" t="s">
        <v>33</v>
      </c>
      <c r="AX412" s="13" t="s">
        <v>72</v>
      </c>
      <c r="AY412" s="233" t="s">
        <v>127</v>
      </c>
    </row>
    <row r="413" s="13" customFormat="1">
      <c r="A413" s="13"/>
      <c r="B413" s="223"/>
      <c r="C413" s="224"/>
      <c r="D413" s="216" t="s">
        <v>143</v>
      </c>
      <c r="E413" s="225" t="s">
        <v>19</v>
      </c>
      <c r="F413" s="226" t="s">
        <v>543</v>
      </c>
      <c r="G413" s="224"/>
      <c r="H413" s="227">
        <v>0.059999999999999998</v>
      </c>
      <c r="I413" s="228"/>
      <c r="J413" s="224"/>
      <c r="K413" s="224"/>
      <c r="L413" s="229"/>
      <c r="M413" s="230"/>
      <c r="N413" s="231"/>
      <c r="O413" s="231"/>
      <c r="P413" s="231"/>
      <c r="Q413" s="231"/>
      <c r="R413" s="231"/>
      <c r="S413" s="231"/>
      <c r="T413" s="232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3" t="s">
        <v>143</v>
      </c>
      <c r="AU413" s="233" t="s">
        <v>137</v>
      </c>
      <c r="AV413" s="13" t="s">
        <v>82</v>
      </c>
      <c r="AW413" s="13" t="s">
        <v>33</v>
      </c>
      <c r="AX413" s="13" t="s">
        <v>72</v>
      </c>
      <c r="AY413" s="233" t="s">
        <v>127</v>
      </c>
    </row>
    <row r="414" s="13" customFormat="1">
      <c r="A414" s="13"/>
      <c r="B414" s="223"/>
      <c r="C414" s="224"/>
      <c r="D414" s="216" t="s">
        <v>143</v>
      </c>
      <c r="E414" s="225" t="s">
        <v>19</v>
      </c>
      <c r="F414" s="226" t="s">
        <v>544</v>
      </c>
      <c r="G414" s="224"/>
      <c r="H414" s="227">
        <v>0.255</v>
      </c>
      <c r="I414" s="228"/>
      <c r="J414" s="224"/>
      <c r="K414" s="224"/>
      <c r="L414" s="229"/>
      <c r="M414" s="230"/>
      <c r="N414" s="231"/>
      <c r="O414" s="231"/>
      <c r="P414" s="231"/>
      <c r="Q414" s="231"/>
      <c r="R414" s="231"/>
      <c r="S414" s="231"/>
      <c r="T414" s="232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3" t="s">
        <v>143</v>
      </c>
      <c r="AU414" s="233" t="s">
        <v>137</v>
      </c>
      <c r="AV414" s="13" t="s">
        <v>82</v>
      </c>
      <c r="AW414" s="13" t="s">
        <v>33</v>
      </c>
      <c r="AX414" s="13" t="s">
        <v>72</v>
      </c>
      <c r="AY414" s="233" t="s">
        <v>127</v>
      </c>
    </row>
    <row r="415" s="14" customFormat="1">
      <c r="A415" s="14"/>
      <c r="B415" s="234"/>
      <c r="C415" s="235"/>
      <c r="D415" s="216" t="s">
        <v>143</v>
      </c>
      <c r="E415" s="236" t="s">
        <v>19</v>
      </c>
      <c r="F415" s="237" t="s">
        <v>146</v>
      </c>
      <c r="G415" s="235"/>
      <c r="H415" s="238">
        <v>0.39100000000000001</v>
      </c>
      <c r="I415" s="239"/>
      <c r="J415" s="235"/>
      <c r="K415" s="235"/>
      <c r="L415" s="240"/>
      <c r="M415" s="241"/>
      <c r="N415" s="242"/>
      <c r="O415" s="242"/>
      <c r="P415" s="242"/>
      <c r="Q415" s="242"/>
      <c r="R415" s="242"/>
      <c r="S415" s="242"/>
      <c r="T415" s="243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4" t="s">
        <v>143</v>
      </c>
      <c r="AU415" s="244" t="s">
        <v>137</v>
      </c>
      <c r="AV415" s="14" t="s">
        <v>136</v>
      </c>
      <c r="AW415" s="14" t="s">
        <v>33</v>
      </c>
      <c r="AX415" s="14" t="s">
        <v>80</v>
      </c>
      <c r="AY415" s="244" t="s">
        <v>127</v>
      </c>
    </row>
    <row r="416" s="2" customFormat="1" ht="21.75" customHeight="1">
      <c r="A416" s="41"/>
      <c r="B416" s="42"/>
      <c r="C416" s="203" t="s">
        <v>545</v>
      </c>
      <c r="D416" s="203" t="s">
        <v>131</v>
      </c>
      <c r="E416" s="204" t="s">
        <v>546</v>
      </c>
      <c r="F416" s="205" t="s">
        <v>547</v>
      </c>
      <c r="G416" s="206" t="s">
        <v>134</v>
      </c>
      <c r="H416" s="207">
        <v>2.8319999999999999</v>
      </c>
      <c r="I416" s="208"/>
      <c r="J416" s="209">
        <f>ROUND(I416*H416,2)</f>
        <v>0</v>
      </c>
      <c r="K416" s="205" t="s">
        <v>135</v>
      </c>
      <c r="L416" s="47"/>
      <c r="M416" s="210" t="s">
        <v>19</v>
      </c>
      <c r="N416" s="211" t="s">
        <v>43</v>
      </c>
      <c r="O416" s="87"/>
      <c r="P416" s="212">
        <f>O416*H416</f>
        <v>0</v>
      </c>
      <c r="Q416" s="212">
        <v>0.0086499999999999997</v>
      </c>
      <c r="R416" s="212">
        <f>Q416*H416</f>
        <v>0.024496799999999999</v>
      </c>
      <c r="S416" s="212">
        <v>0</v>
      </c>
      <c r="T416" s="213">
        <f>S416*H416</f>
        <v>0</v>
      </c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R416" s="214" t="s">
        <v>136</v>
      </c>
      <c r="AT416" s="214" t="s">
        <v>131</v>
      </c>
      <c r="AU416" s="214" t="s">
        <v>137</v>
      </c>
      <c r="AY416" s="20" t="s">
        <v>127</v>
      </c>
      <c r="BE416" s="215">
        <f>IF(N416="základní",J416,0)</f>
        <v>0</v>
      </c>
      <c r="BF416" s="215">
        <f>IF(N416="snížená",J416,0)</f>
        <v>0</v>
      </c>
      <c r="BG416" s="215">
        <f>IF(N416="zákl. přenesená",J416,0)</f>
        <v>0</v>
      </c>
      <c r="BH416" s="215">
        <f>IF(N416="sníž. přenesená",J416,0)</f>
        <v>0</v>
      </c>
      <c r="BI416" s="215">
        <f>IF(N416="nulová",J416,0)</f>
        <v>0</v>
      </c>
      <c r="BJ416" s="20" t="s">
        <v>80</v>
      </c>
      <c r="BK416" s="215">
        <f>ROUND(I416*H416,2)</f>
        <v>0</v>
      </c>
      <c r="BL416" s="20" t="s">
        <v>136</v>
      </c>
      <c r="BM416" s="214" t="s">
        <v>548</v>
      </c>
    </row>
    <row r="417" s="2" customFormat="1">
      <c r="A417" s="41"/>
      <c r="B417" s="42"/>
      <c r="C417" s="43"/>
      <c r="D417" s="216" t="s">
        <v>139</v>
      </c>
      <c r="E417" s="43"/>
      <c r="F417" s="217" t="s">
        <v>549</v>
      </c>
      <c r="G417" s="43"/>
      <c r="H417" s="43"/>
      <c r="I417" s="218"/>
      <c r="J417" s="43"/>
      <c r="K417" s="43"/>
      <c r="L417" s="47"/>
      <c r="M417" s="219"/>
      <c r="N417" s="220"/>
      <c r="O417" s="87"/>
      <c r="P417" s="87"/>
      <c r="Q417" s="87"/>
      <c r="R417" s="87"/>
      <c r="S417" s="87"/>
      <c r="T417" s="88"/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T417" s="20" t="s">
        <v>139</v>
      </c>
      <c r="AU417" s="20" t="s">
        <v>137</v>
      </c>
    </row>
    <row r="418" s="2" customFormat="1">
      <c r="A418" s="41"/>
      <c r="B418" s="42"/>
      <c r="C418" s="43"/>
      <c r="D418" s="221" t="s">
        <v>141</v>
      </c>
      <c r="E418" s="43"/>
      <c r="F418" s="222" t="s">
        <v>550</v>
      </c>
      <c r="G418" s="43"/>
      <c r="H418" s="43"/>
      <c r="I418" s="218"/>
      <c r="J418" s="43"/>
      <c r="K418" s="43"/>
      <c r="L418" s="47"/>
      <c r="M418" s="219"/>
      <c r="N418" s="220"/>
      <c r="O418" s="87"/>
      <c r="P418" s="87"/>
      <c r="Q418" s="87"/>
      <c r="R418" s="87"/>
      <c r="S418" s="87"/>
      <c r="T418" s="88"/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T418" s="20" t="s">
        <v>141</v>
      </c>
      <c r="AU418" s="20" t="s">
        <v>137</v>
      </c>
    </row>
    <row r="419" s="15" customFormat="1">
      <c r="A419" s="15"/>
      <c r="B419" s="245"/>
      <c r="C419" s="246"/>
      <c r="D419" s="216" t="s">
        <v>143</v>
      </c>
      <c r="E419" s="247" t="s">
        <v>19</v>
      </c>
      <c r="F419" s="248" t="s">
        <v>305</v>
      </c>
      <c r="G419" s="246"/>
      <c r="H419" s="247" t="s">
        <v>19</v>
      </c>
      <c r="I419" s="249"/>
      <c r="J419" s="246"/>
      <c r="K419" s="246"/>
      <c r="L419" s="250"/>
      <c r="M419" s="251"/>
      <c r="N419" s="252"/>
      <c r="O419" s="252"/>
      <c r="P419" s="252"/>
      <c r="Q419" s="252"/>
      <c r="R419" s="252"/>
      <c r="S419" s="252"/>
      <c r="T419" s="253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54" t="s">
        <v>143</v>
      </c>
      <c r="AU419" s="254" t="s">
        <v>137</v>
      </c>
      <c r="AV419" s="15" t="s">
        <v>80</v>
      </c>
      <c r="AW419" s="15" t="s">
        <v>33</v>
      </c>
      <c r="AX419" s="15" t="s">
        <v>72</v>
      </c>
      <c r="AY419" s="254" t="s">
        <v>127</v>
      </c>
    </row>
    <row r="420" s="13" customFormat="1">
      <c r="A420" s="13"/>
      <c r="B420" s="223"/>
      <c r="C420" s="224"/>
      <c r="D420" s="216" t="s">
        <v>143</v>
      </c>
      <c r="E420" s="225" t="s">
        <v>19</v>
      </c>
      <c r="F420" s="226" t="s">
        <v>551</v>
      </c>
      <c r="G420" s="224"/>
      <c r="H420" s="227">
        <v>0.85999999999999999</v>
      </c>
      <c r="I420" s="228"/>
      <c r="J420" s="224"/>
      <c r="K420" s="224"/>
      <c r="L420" s="229"/>
      <c r="M420" s="230"/>
      <c r="N420" s="231"/>
      <c r="O420" s="231"/>
      <c r="P420" s="231"/>
      <c r="Q420" s="231"/>
      <c r="R420" s="231"/>
      <c r="S420" s="231"/>
      <c r="T420" s="232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3" t="s">
        <v>143</v>
      </c>
      <c r="AU420" s="233" t="s">
        <v>137</v>
      </c>
      <c r="AV420" s="13" t="s">
        <v>82</v>
      </c>
      <c r="AW420" s="13" t="s">
        <v>33</v>
      </c>
      <c r="AX420" s="13" t="s">
        <v>72</v>
      </c>
      <c r="AY420" s="233" t="s">
        <v>127</v>
      </c>
    </row>
    <row r="421" s="13" customFormat="1">
      <c r="A421" s="13"/>
      <c r="B421" s="223"/>
      <c r="C421" s="224"/>
      <c r="D421" s="216" t="s">
        <v>143</v>
      </c>
      <c r="E421" s="225" t="s">
        <v>19</v>
      </c>
      <c r="F421" s="226" t="s">
        <v>552</v>
      </c>
      <c r="G421" s="224"/>
      <c r="H421" s="227">
        <v>0.65000000000000002</v>
      </c>
      <c r="I421" s="228"/>
      <c r="J421" s="224"/>
      <c r="K421" s="224"/>
      <c r="L421" s="229"/>
      <c r="M421" s="230"/>
      <c r="N421" s="231"/>
      <c r="O421" s="231"/>
      <c r="P421" s="231"/>
      <c r="Q421" s="231"/>
      <c r="R421" s="231"/>
      <c r="S421" s="231"/>
      <c r="T421" s="232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3" t="s">
        <v>143</v>
      </c>
      <c r="AU421" s="233" t="s">
        <v>137</v>
      </c>
      <c r="AV421" s="13" t="s">
        <v>82</v>
      </c>
      <c r="AW421" s="13" t="s">
        <v>33</v>
      </c>
      <c r="AX421" s="13" t="s">
        <v>72</v>
      </c>
      <c r="AY421" s="233" t="s">
        <v>127</v>
      </c>
    </row>
    <row r="422" s="13" customFormat="1">
      <c r="A422" s="13"/>
      <c r="B422" s="223"/>
      <c r="C422" s="224"/>
      <c r="D422" s="216" t="s">
        <v>143</v>
      </c>
      <c r="E422" s="225" t="s">
        <v>19</v>
      </c>
      <c r="F422" s="226" t="s">
        <v>553</v>
      </c>
      <c r="G422" s="224"/>
      <c r="H422" s="227">
        <v>1.3220000000000001</v>
      </c>
      <c r="I422" s="228"/>
      <c r="J422" s="224"/>
      <c r="K422" s="224"/>
      <c r="L422" s="229"/>
      <c r="M422" s="230"/>
      <c r="N422" s="231"/>
      <c r="O422" s="231"/>
      <c r="P422" s="231"/>
      <c r="Q422" s="231"/>
      <c r="R422" s="231"/>
      <c r="S422" s="231"/>
      <c r="T422" s="232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3" t="s">
        <v>143</v>
      </c>
      <c r="AU422" s="233" t="s">
        <v>137</v>
      </c>
      <c r="AV422" s="13" t="s">
        <v>82</v>
      </c>
      <c r="AW422" s="13" t="s">
        <v>33</v>
      </c>
      <c r="AX422" s="13" t="s">
        <v>72</v>
      </c>
      <c r="AY422" s="233" t="s">
        <v>127</v>
      </c>
    </row>
    <row r="423" s="14" customFormat="1">
      <c r="A423" s="14"/>
      <c r="B423" s="234"/>
      <c r="C423" s="235"/>
      <c r="D423" s="216" t="s">
        <v>143</v>
      </c>
      <c r="E423" s="236" t="s">
        <v>19</v>
      </c>
      <c r="F423" s="237" t="s">
        <v>146</v>
      </c>
      <c r="G423" s="235"/>
      <c r="H423" s="238">
        <v>2.8319999999999999</v>
      </c>
      <c r="I423" s="239"/>
      <c r="J423" s="235"/>
      <c r="K423" s="235"/>
      <c r="L423" s="240"/>
      <c r="M423" s="241"/>
      <c r="N423" s="242"/>
      <c r="O423" s="242"/>
      <c r="P423" s="242"/>
      <c r="Q423" s="242"/>
      <c r="R423" s="242"/>
      <c r="S423" s="242"/>
      <c r="T423" s="243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44" t="s">
        <v>143</v>
      </c>
      <c r="AU423" s="244" t="s">
        <v>137</v>
      </c>
      <c r="AV423" s="14" t="s">
        <v>136</v>
      </c>
      <c r="AW423" s="14" t="s">
        <v>33</v>
      </c>
      <c r="AX423" s="14" t="s">
        <v>80</v>
      </c>
      <c r="AY423" s="244" t="s">
        <v>127</v>
      </c>
    </row>
    <row r="424" s="2" customFormat="1" ht="21.75" customHeight="1">
      <c r="A424" s="41"/>
      <c r="B424" s="42"/>
      <c r="C424" s="203" t="s">
        <v>554</v>
      </c>
      <c r="D424" s="203" t="s">
        <v>131</v>
      </c>
      <c r="E424" s="204" t="s">
        <v>555</v>
      </c>
      <c r="F424" s="205" t="s">
        <v>556</v>
      </c>
      <c r="G424" s="206" t="s">
        <v>134</v>
      </c>
      <c r="H424" s="207">
        <v>2.8319999999999999</v>
      </c>
      <c r="I424" s="208"/>
      <c r="J424" s="209">
        <f>ROUND(I424*H424,2)</f>
        <v>0</v>
      </c>
      <c r="K424" s="205" t="s">
        <v>135</v>
      </c>
      <c r="L424" s="47"/>
      <c r="M424" s="210" t="s">
        <v>19</v>
      </c>
      <c r="N424" s="211" t="s">
        <v>43</v>
      </c>
      <c r="O424" s="87"/>
      <c r="P424" s="212">
        <f>O424*H424</f>
        <v>0</v>
      </c>
      <c r="Q424" s="212">
        <v>0</v>
      </c>
      <c r="R424" s="212">
        <f>Q424*H424</f>
        <v>0</v>
      </c>
      <c r="S424" s="212">
        <v>0</v>
      </c>
      <c r="T424" s="213">
        <f>S424*H424</f>
        <v>0</v>
      </c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R424" s="214" t="s">
        <v>136</v>
      </c>
      <c r="AT424" s="214" t="s">
        <v>131</v>
      </c>
      <c r="AU424" s="214" t="s">
        <v>137</v>
      </c>
      <c r="AY424" s="20" t="s">
        <v>127</v>
      </c>
      <c r="BE424" s="215">
        <f>IF(N424="základní",J424,0)</f>
        <v>0</v>
      </c>
      <c r="BF424" s="215">
        <f>IF(N424="snížená",J424,0)</f>
        <v>0</v>
      </c>
      <c r="BG424" s="215">
        <f>IF(N424="zákl. přenesená",J424,0)</f>
        <v>0</v>
      </c>
      <c r="BH424" s="215">
        <f>IF(N424="sníž. přenesená",J424,0)</f>
        <v>0</v>
      </c>
      <c r="BI424" s="215">
        <f>IF(N424="nulová",J424,0)</f>
        <v>0</v>
      </c>
      <c r="BJ424" s="20" t="s">
        <v>80</v>
      </c>
      <c r="BK424" s="215">
        <f>ROUND(I424*H424,2)</f>
        <v>0</v>
      </c>
      <c r="BL424" s="20" t="s">
        <v>136</v>
      </c>
      <c r="BM424" s="214" t="s">
        <v>557</v>
      </c>
    </row>
    <row r="425" s="2" customFormat="1">
      <c r="A425" s="41"/>
      <c r="B425" s="42"/>
      <c r="C425" s="43"/>
      <c r="D425" s="216" t="s">
        <v>139</v>
      </c>
      <c r="E425" s="43"/>
      <c r="F425" s="217" t="s">
        <v>558</v>
      </c>
      <c r="G425" s="43"/>
      <c r="H425" s="43"/>
      <c r="I425" s="218"/>
      <c r="J425" s="43"/>
      <c r="K425" s="43"/>
      <c r="L425" s="47"/>
      <c r="M425" s="219"/>
      <c r="N425" s="220"/>
      <c r="O425" s="87"/>
      <c r="P425" s="87"/>
      <c r="Q425" s="87"/>
      <c r="R425" s="87"/>
      <c r="S425" s="87"/>
      <c r="T425" s="88"/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T425" s="20" t="s">
        <v>139</v>
      </c>
      <c r="AU425" s="20" t="s">
        <v>137</v>
      </c>
    </row>
    <row r="426" s="2" customFormat="1">
      <c r="A426" s="41"/>
      <c r="B426" s="42"/>
      <c r="C426" s="43"/>
      <c r="D426" s="221" t="s">
        <v>141</v>
      </c>
      <c r="E426" s="43"/>
      <c r="F426" s="222" t="s">
        <v>559</v>
      </c>
      <c r="G426" s="43"/>
      <c r="H426" s="43"/>
      <c r="I426" s="218"/>
      <c r="J426" s="43"/>
      <c r="K426" s="43"/>
      <c r="L426" s="47"/>
      <c r="M426" s="219"/>
      <c r="N426" s="220"/>
      <c r="O426" s="87"/>
      <c r="P426" s="87"/>
      <c r="Q426" s="87"/>
      <c r="R426" s="87"/>
      <c r="S426" s="87"/>
      <c r="T426" s="88"/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T426" s="20" t="s">
        <v>141</v>
      </c>
      <c r="AU426" s="20" t="s">
        <v>137</v>
      </c>
    </row>
    <row r="427" s="2" customFormat="1" ht="24.15" customHeight="1">
      <c r="A427" s="41"/>
      <c r="B427" s="42"/>
      <c r="C427" s="203" t="s">
        <v>560</v>
      </c>
      <c r="D427" s="203" t="s">
        <v>131</v>
      </c>
      <c r="E427" s="204" t="s">
        <v>561</v>
      </c>
      <c r="F427" s="205" t="s">
        <v>562</v>
      </c>
      <c r="G427" s="206" t="s">
        <v>191</v>
      </c>
      <c r="H427" s="207">
        <v>0.57899999999999996</v>
      </c>
      <c r="I427" s="208"/>
      <c r="J427" s="209">
        <f>ROUND(I427*H427,2)</f>
        <v>0</v>
      </c>
      <c r="K427" s="205" t="s">
        <v>135</v>
      </c>
      <c r="L427" s="47"/>
      <c r="M427" s="210" t="s">
        <v>19</v>
      </c>
      <c r="N427" s="211" t="s">
        <v>43</v>
      </c>
      <c r="O427" s="87"/>
      <c r="P427" s="212">
        <f>O427*H427</f>
        <v>0</v>
      </c>
      <c r="Q427" s="212">
        <v>2.8967999999999998</v>
      </c>
      <c r="R427" s="212">
        <f>Q427*H427</f>
        <v>1.6772471999999998</v>
      </c>
      <c r="S427" s="212">
        <v>0</v>
      </c>
      <c r="T427" s="213">
        <f>S427*H427</f>
        <v>0</v>
      </c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R427" s="214" t="s">
        <v>136</v>
      </c>
      <c r="AT427" s="214" t="s">
        <v>131</v>
      </c>
      <c r="AU427" s="214" t="s">
        <v>137</v>
      </c>
      <c r="AY427" s="20" t="s">
        <v>127</v>
      </c>
      <c r="BE427" s="215">
        <f>IF(N427="základní",J427,0)</f>
        <v>0</v>
      </c>
      <c r="BF427" s="215">
        <f>IF(N427="snížená",J427,0)</f>
        <v>0</v>
      </c>
      <c r="BG427" s="215">
        <f>IF(N427="zákl. přenesená",J427,0)</f>
        <v>0</v>
      </c>
      <c r="BH427" s="215">
        <f>IF(N427="sníž. přenesená",J427,0)</f>
        <v>0</v>
      </c>
      <c r="BI427" s="215">
        <f>IF(N427="nulová",J427,0)</f>
        <v>0</v>
      </c>
      <c r="BJ427" s="20" t="s">
        <v>80</v>
      </c>
      <c r="BK427" s="215">
        <f>ROUND(I427*H427,2)</f>
        <v>0</v>
      </c>
      <c r="BL427" s="20" t="s">
        <v>136</v>
      </c>
      <c r="BM427" s="214" t="s">
        <v>563</v>
      </c>
    </row>
    <row r="428" s="2" customFormat="1">
      <c r="A428" s="41"/>
      <c r="B428" s="42"/>
      <c r="C428" s="43"/>
      <c r="D428" s="216" t="s">
        <v>139</v>
      </c>
      <c r="E428" s="43"/>
      <c r="F428" s="217" t="s">
        <v>564</v>
      </c>
      <c r="G428" s="43"/>
      <c r="H428" s="43"/>
      <c r="I428" s="218"/>
      <c r="J428" s="43"/>
      <c r="K428" s="43"/>
      <c r="L428" s="47"/>
      <c r="M428" s="219"/>
      <c r="N428" s="220"/>
      <c r="O428" s="87"/>
      <c r="P428" s="87"/>
      <c r="Q428" s="87"/>
      <c r="R428" s="87"/>
      <c r="S428" s="87"/>
      <c r="T428" s="88"/>
      <c r="U428" s="41"/>
      <c r="V428" s="41"/>
      <c r="W428" s="41"/>
      <c r="X428" s="41"/>
      <c r="Y428" s="41"/>
      <c r="Z428" s="41"/>
      <c r="AA428" s="41"/>
      <c r="AB428" s="41"/>
      <c r="AC428" s="41"/>
      <c r="AD428" s="41"/>
      <c r="AE428" s="41"/>
      <c r="AT428" s="20" t="s">
        <v>139</v>
      </c>
      <c r="AU428" s="20" t="s">
        <v>137</v>
      </c>
    </row>
    <row r="429" s="2" customFormat="1">
      <c r="A429" s="41"/>
      <c r="B429" s="42"/>
      <c r="C429" s="43"/>
      <c r="D429" s="221" t="s">
        <v>141</v>
      </c>
      <c r="E429" s="43"/>
      <c r="F429" s="222" t="s">
        <v>565</v>
      </c>
      <c r="G429" s="43"/>
      <c r="H429" s="43"/>
      <c r="I429" s="218"/>
      <c r="J429" s="43"/>
      <c r="K429" s="43"/>
      <c r="L429" s="47"/>
      <c r="M429" s="219"/>
      <c r="N429" s="220"/>
      <c r="O429" s="87"/>
      <c r="P429" s="87"/>
      <c r="Q429" s="87"/>
      <c r="R429" s="87"/>
      <c r="S429" s="87"/>
      <c r="T429" s="88"/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T429" s="20" t="s">
        <v>141</v>
      </c>
      <c r="AU429" s="20" t="s">
        <v>137</v>
      </c>
    </row>
    <row r="430" s="15" customFormat="1">
      <c r="A430" s="15"/>
      <c r="B430" s="245"/>
      <c r="C430" s="246"/>
      <c r="D430" s="216" t="s">
        <v>143</v>
      </c>
      <c r="E430" s="247" t="s">
        <v>19</v>
      </c>
      <c r="F430" s="248" t="s">
        <v>305</v>
      </c>
      <c r="G430" s="246"/>
      <c r="H430" s="247" t="s">
        <v>19</v>
      </c>
      <c r="I430" s="249"/>
      <c r="J430" s="246"/>
      <c r="K430" s="246"/>
      <c r="L430" s="250"/>
      <c r="M430" s="251"/>
      <c r="N430" s="252"/>
      <c r="O430" s="252"/>
      <c r="P430" s="252"/>
      <c r="Q430" s="252"/>
      <c r="R430" s="252"/>
      <c r="S430" s="252"/>
      <c r="T430" s="253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54" t="s">
        <v>143</v>
      </c>
      <c r="AU430" s="254" t="s">
        <v>137</v>
      </c>
      <c r="AV430" s="15" t="s">
        <v>80</v>
      </c>
      <c r="AW430" s="15" t="s">
        <v>33</v>
      </c>
      <c r="AX430" s="15" t="s">
        <v>72</v>
      </c>
      <c r="AY430" s="254" t="s">
        <v>127</v>
      </c>
    </row>
    <row r="431" s="13" customFormat="1">
      <c r="A431" s="13"/>
      <c r="B431" s="223"/>
      <c r="C431" s="224"/>
      <c r="D431" s="216" t="s">
        <v>143</v>
      </c>
      <c r="E431" s="225" t="s">
        <v>19</v>
      </c>
      <c r="F431" s="226" t="s">
        <v>566</v>
      </c>
      <c r="G431" s="224"/>
      <c r="H431" s="227">
        <v>0.57899999999999996</v>
      </c>
      <c r="I431" s="228"/>
      <c r="J431" s="224"/>
      <c r="K431" s="224"/>
      <c r="L431" s="229"/>
      <c r="M431" s="230"/>
      <c r="N431" s="231"/>
      <c r="O431" s="231"/>
      <c r="P431" s="231"/>
      <c r="Q431" s="231"/>
      <c r="R431" s="231"/>
      <c r="S431" s="231"/>
      <c r="T431" s="232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3" t="s">
        <v>143</v>
      </c>
      <c r="AU431" s="233" t="s">
        <v>137</v>
      </c>
      <c r="AV431" s="13" t="s">
        <v>82</v>
      </c>
      <c r="AW431" s="13" t="s">
        <v>33</v>
      </c>
      <c r="AX431" s="13" t="s">
        <v>80</v>
      </c>
      <c r="AY431" s="233" t="s">
        <v>127</v>
      </c>
    </row>
    <row r="432" s="12" customFormat="1" ht="20.88" customHeight="1">
      <c r="A432" s="12"/>
      <c r="B432" s="187"/>
      <c r="C432" s="188"/>
      <c r="D432" s="189" t="s">
        <v>71</v>
      </c>
      <c r="E432" s="201" t="s">
        <v>378</v>
      </c>
      <c r="F432" s="201" t="s">
        <v>567</v>
      </c>
      <c r="G432" s="188"/>
      <c r="H432" s="188"/>
      <c r="I432" s="191"/>
      <c r="J432" s="202">
        <f>BK432</f>
        <v>0</v>
      </c>
      <c r="K432" s="188"/>
      <c r="L432" s="193"/>
      <c r="M432" s="194"/>
      <c r="N432" s="195"/>
      <c r="O432" s="195"/>
      <c r="P432" s="196">
        <f>SUM(P433:P438)</f>
        <v>0</v>
      </c>
      <c r="Q432" s="195"/>
      <c r="R432" s="196">
        <f>SUM(R433:R438)</f>
        <v>0</v>
      </c>
      <c r="S432" s="195"/>
      <c r="T432" s="197">
        <f>SUM(T433:T438)</f>
        <v>0</v>
      </c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R432" s="198" t="s">
        <v>80</v>
      </c>
      <c r="AT432" s="199" t="s">
        <v>71</v>
      </c>
      <c r="AU432" s="199" t="s">
        <v>82</v>
      </c>
      <c r="AY432" s="198" t="s">
        <v>127</v>
      </c>
      <c r="BK432" s="200">
        <f>SUM(BK433:BK438)</f>
        <v>0</v>
      </c>
    </row>
    <row r="433" s="2" customFormat="1" ht="16.5" customHeight="1">
      <c r="A433" s="41"/>
      <c r="B433" s="42"/>
      <c r="C433" s="203" t="s">
        <v>568</v>
      </c>
      <c r="D433" s="203" t="s">
        <v>131</v>
      </c>
      <c r="E433" s="204" t="s">
        <v>569</v>
      </c>
      <c r="F433" s="205" t="s">
        <v>570</v>
      </c>
      <c r="G433" s="206" t="s">
        <v>249</v>
      </c>
      <c r="H433" s="207">
        <v>268</v>
      </c>
      <c r="I433" s="208"/>
      <c r="J433" s="209">
        <f>ROUND(I433*H433,2)</f>
        <v>0</v>
      </c>
      <c r="K433" s="205" t="s">
        <v>135</v>
      </c>
      <c r="L433" s="47"/>
      <c r="M433" s="210" t="s">
        <v>19</v>
      </c>
      <c r="N433" s="211" t="s">
        <v>43</v>
      </c>
      <c r="O433" s="87"/>
      <c r="P433" s="212">
        <f>O433*H433</f>
        <v>0</v>
      </c>
      <c r="Q433" s="212">
        <v>0</v>
      </c>
      <c r="R433" s="212">
        <f>Q433*H433</f>
        <v>0</v>
      </c>
      <c r="S433" s="212">
        <v>0</v>
      </c>
      <c r="T433" s="213">
        <f>S433*H433</f>
        <v>0</v>
      </c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  <c r="AR433" s="214" t="s">
        <v>136</v>
      </c>
      <c r="AT433" s="214" t="s">
        <v>131</v>
      </c>
      <c r="AU433" s="214" t="s">
        <v>137</v>
      </c>
      <c r="AY433" s="20" t="s">
        <v>127</v>
      </c>
      <c r="BE433" s="215">
        <f>IF(N433="základní",J433,0)</f>
        <v>0</v>
      </c>
      <c r="BF433" s="215">
        <f>IF(N433="snížená",J433,0)</f>
        <v>0</v>
      </c>
      <c r="BG433" s="215">
        <f>IF(N433="zákl. přenesená",J433,0)</f>
        <v>0</v>
      </c>
      <c r="BH433" s="215">
        <f>IF(N433="sníž. přenesená",J433,0)</f>
        <v>0</v>
      </c>
      <c r="BI433" s="215">
        <f>IF(N433="nulová",J433,0)</f>
        <v>0</v>
      </c>
      <c r="BJ433" s="20" t="s">
        <v>80</v>
      </c>
      <c r="BK433" s="215">
        <f>ROUND(I433*H433,2)</f>
        <v>0</v>
      </c>
      <c r="BL433" s="20" t="s">
        <v>136</v>
      </c>
      <c r="BM433" s="214" t="s">
        <v>571</v>
      </c>
    </row>
    <row r="434" s="2" customFormat="1">
      <c r="A434" s="41"/>
      <c r="B434" s="42"/>
      <c r="C434" s="43"/>
      <c r="D434" s="216" t="s">
        <v>139</v>
      </c>
      <c r="E434" s="43"/>
      <c r="F434" s="217" t="s">
        <v>572</v>
      </c>
      <c r="G434" s="43"/>
      <c r="H434" s="43"/>
      <c r="I434" s="218"/>
      <c r="J434" s="43"/>
      <c r="K434" s="43"/>
      <c r="L434" s="47"/>
      <c r="M434" s="219"/>
      <c r="N434" s="220"/>
      <c r="O434" s="87"/>
      <c r="P434" s="87"/>
      <c r="Q434" s="87"/>
      <c r="R434" s="87"/>
      <c r="S434" s="87"/>
      <c r="T434" s="88"/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T434" s="20" t="s">
        <v>139</v>
      </c>
      <c r="AU434" s="20" t="s">
        <v>137</v>
      </c>
    </row>
    <row r="435" s="2" customFormat="1">
      <c r="A435" s="41"/>
      <c r="B435" s="42"/>
      <c r="C435" s="43"/>
      <c r="D435" s="221" t="s">
        <v>141</v>
      </c>
      <c r="E435" s="43"/>
      <c r="F435" s="222" t="s">
        <v>573</v>
      </c>
      <c r="G435" s="43"/>
      <c r="H435" s="43"/>
      <c r="I435" s="218"/>
      <c r="J435" s="43"/>
      <c r="K435" s="43"/>
      <c r="L435" s="47"/>
      <c r="M435" s="219"/>
      <c r="N435" s="220"/>
      <c r="O435" s="87"/>
      <c r="P435" s="87"/>
      <c r="Q435" s="87"/>
      <c r="R435" s="87"/>
      <c r="S435" s="87"/>
      <c r="T435" s="88"/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T435" s="20" t="s">
        <v>141</v>
      </c>
      <c r="AU435" s="20" t="s">
        <v>137</v>
      </c>
    </row>
    <row r="436" s="2" customFormat="1" ht="21.75" customHeight="1">
      <c r="A436" s="41"/>
      <c r="B436" s="42"/>
      <c r="C436" s="203" t="s">
        <v>574</v>
      </c>
      <c r="D436" s="203" t="s">
        <v>131</v>
      </c>
      <c r="E436" s="204" t="s">
        <v>575</v>
      </c>
      <c r="F436" s="205" t="s">
        <v>576</v>
      </c>
      <c r="G436" s="206" t="s">
        <v>249</v>
      </c>
      <c r="H436" s="207">
        <v>268</v>
      </c>
      <c r="I436" s="208"/>
      <c r="J436" s="209">
        <f>ROUND(I436*H436,2)</f>
        <v>0</v>
      </c>
      <c r="K436" s="205" t="s">
        <v>135</v>
      </c>
      <c r="L436" s="47"/>
      <c r="M436" s="210" t="s">
        <v>19</v>
      </c>
      <c r="N436" s="211" t="s">
        <v>43</v>
      </c>
      <c r="O436" s="87"/>
      <c r="P436" s="212">
        <f>O436*H436</f>
        <v>0</v>
      </c>
      <c r="Q436" s="212">
        <v>0</v>
      </c>
      <c r="R436" s="212">
        <f>Q436*H436</f>
        <v>0</v>
      </c>
      <c r="S436" s="212">
        <v>0</v>
      </c>
      <c r="T436" s="213">
        <f>S436*H436</f>
        <v>0</v>
      </c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R436" s="214" t="s">
        <v>136</v>
      </c>
      <c r="AT436" s="214" t="s">
        <v>131</v>
      </c>
      <c r="AU436" s="214" t="s">
        <v>137</v>
      </c>
      <c r="AY436" s="20" t="s">
        <v>127</v>
      </c>
      <c r="BE436" s="215">
        <f>IF(N436="základní",J436,0)</f>
        <v>0</v>
      </c>
      <c r="BF436" s="215">
        <f>IF(N436="snížená",J436,0)</f>
        <v>0</v>
      </c>
      <c r="BG436" s="215">
        <f>IF(N436="zákl. přenesená",J436,0)</f>
        <v>0</v>
      </c>
      <c r="BH436" s="215">
        <f>IF(N436="sníž. přenesená",J436,0)</f>
        <v>0</v>
      </c>
      <c r="BI436" s="215">
        <f>IF(N436="nulová",J436,0)</f>
        <v>0</v>
      </c>
      <c r="BJ436" s="20" t="s">
        <v>80</v>
      </c>
      <c r="BK436" s="215">
        <f>ROUND(I436*H436,2)</f>
        <v>0</v>
      </c>
      <c r="BL436" s="20" t="s">
        <v>136</v>
      </c>
      <c r="BM436" s="214" t="s">
        <v>577</v>
      </c>
    </row>
    <row r="437" s="2" customFormat="1">
      <c r="A437" s="41"/>
      <c r="B437" s="42"/>
      <c r="C437" s="43"/>
      <c r="D437" s="216" t="s">
        <v>139</v>
      </c>
      <c r="E437" s="43"/>
      <c r="F437" s="217" t="s">
        <v>578</v>
      </c>
      <c r="G437" s="43"/>
      <c r="H437" s="43"/>
      <c r="I437" s="218"/>
      <c r="J437" s="43"/>
      <c r="K437" s="43"/>
      <c r="L437" s="47"/>
      <c r="M437" s="219"/>
      <c r="N437" s="220"/>
      <c r="O437" s="87"/>
      <c r="P437" s="87"/>
      <c r="Q437" s="87"/>
      <c r="R437" s="87"/>
      <c r="S437" s="87"/>
      <c r="T437" s="88"/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T437" s="20" t="s">
        <v>139</v>
      </c>
      <c r="AU437" s="20" t="s">
        <v>137</v>
      </c>
    </row>
    <row r="438" s="2" customFormat="1">
      <c r="A438" s="41"/>
      <c r="B438" s="42"/>
      <c r="C438" s="43"/>
      <c r="D438" s="221" t="s">
        <v>141</v>
      </c>
      <c r="E438" s="43"/>
      <c r="F438" s="222" t="s">
        <v>579</v>
      </c>
      <c r="G438" s="43"/>
      <c r="H438" s="43"/>
      <c r="I438" s="218"/>
      <c r="J438" s="43"/>
      <c r="K438" s="43"/>
      <c r="L438" s="47"/>
      <c r="M438" s="219"/>
      <c r="N438" s="220"/>
      <c r="O438" s="87"/>
      <c r="P438" s="87"/>
      <c r="Q438" s="87"/>
      <c r="R438" s="87"/>
      <c r="S438" s="87"/>
      <c r="T438" s="88"/>
      <c r="U438" s="41"/>
      <c r="V438" s="41"/>
      <c r="W438" s="41"/>
      <c r="X438" s="41"/>
      <c r="Y438" s="41"/>
      <c r="Z438" s="41"/>
      <c r="AA438" s="41"/>
      <c r="AB438" s="41"/>
      <c r="AC438" s="41"/>
      <c r="AD438" s="41"/>
      <c r="AE438" s="41"/>
      <c r="AT438" s="20" t="s">
        <v>141</v>
      </c>
      <c r="AU438" s="20" t="s">
        <v>137</v>
      </c>
    </row>
    <row r="439" s="12" customFormat="1" ht="22.8" customHeight="1">
      <c r="A439" s="12"/>
      <c r="B439" s="187"/>
      <c r="C439" s="188"/>
      <c r="D439" s="189" t="s">
        <v>71</v>
      </c>
      <c r="E439" s="201" t="s">
        <v>136</v>
      </c>
      <c r="F439" s="201" t="s">
        <v>580</v>
      </c>
      <c r="G439" s="188"/>
      <c r="H439" s="188"/>
      <c r="I439" s="191"/>
      <c r="J439" s="202">
        <f>BK439</f>
        <v>0</v>
      </c>
      <c r="K439" s="188"/>
      <c r="L439" s="193"/>
      <c r="M439" s="194"/>
      <c r="N439" s="195"/>
      <c r="O439" s="195"/>
      <c r="P439" s="196">
        <f>SUM(P440:P493)</f>
        <v>0</v>
      </c>
      <c r="Q439" s="195"/>
      <c r="R439" s="196">
        <f>SUM(R440:R493)</f>
        <v>7.7069006099999999</v>
      </c>
      <c r="S439" s="195"/>
      <c r="T439" s="197">
        <f>SUM(T440:T493)</f>
        <v>0</v>
      </c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R439" s="198" t="s">
        <v>80</v>
      </c>
      <c r="AT439" s="199" t="s">
        <v>71</v>
      </c>
      <c r="AU439" s="199" t="s">
        <v>80</v>
      </c>
      <c r="AY439" s="198" t="s">
        <v>127</v>
      </c>
      <c r="BK439" s="200">
        <f>SUM(BK440:BK493)</f>
        <v>0</v>
      </c>
    </row>
    <row r="440" s="2" customFormat="1" ht="33" customHeight="1">
      <c r="A440" s="41"/>
      <c r="B440" s="42"/>
      <c r="C440" s="203" t="s">
        <v>581</v>
      </c>
      <c r="D440" s="203" t="s">
        <v>131</v>
      </c>
      <c r="E440" s="204" t="s">
        <v>582</v>
      </c>
      <c r="F440" s="205" t="s">
        <v>583</v>
      </c>
      <c r="G440" s="206" t="s">
        <v>134</v>
      </c>
      <c r="H440" s="207">
        <v>6.0439999999999996</v>
      </c>
      <c r="I440" s="208"/>
      <c r="J440" s="209">
        <f>ROUND(I440*H440,2)</f>
        <v>0</v>
      </c>
      <c r="K440" s="205" t="s">
        <v>135</v>
      </c>
      <c r="L440" s="47"/>
      <c r="M440" s="210" t="s">
        <v>19</v>
      </c>
      <c r="N440" s="211" t="s">
        <v>43</v>
      </c>
      <c r="O440" s="87"/>
      <c r="P440" s="212">
        <f>O440*H440</f>
        <v>0</v>
      </c>
      <c r="Q440" s="212">
        <v>0.18051</v>
      </c>
      <c r="R440" s="212">
        <f>Q440*H440</f>
        <v>1.09100244</v>
      </c>
      <c r="S440" s="212">
        <v>0</v>
      </c>
      <c r="T440" s="213">
        <f>S440*H440</f>
        <v>0</v>
      </c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R440" s="214" t="s">
        <v>136</v>
      </c>
      <c r="AT440" s="214" t="s">
        <v>131</v>
      </c>
      <c r="AU440" s="214" t="s">
        <v>82</v>
      </c>
      <c r="AY440" s="20" t="s">
        <v>127</v>
      </c>
      <c r="BE440" s="215">
        <f>IF(N440="základní",J440,0)</f>
        <v>0</v>
      </c>
      <c r="BF440" s="215">
        <f>IF(N440="snížená",J440,0)</f>
        <v>0</v>
      </c>
      <c r="BG440" s="215">
        <f>IF(N440="zákl. přenesená",J440,0)</f>
        <v>0</v>
      </c>
      <c r="BH440" s="215">
        <f>IF(N440="sníž. přenesená",J440,0)</f>
        <v>0</v>
      </c>
      <c r="BI440" s="215">
        <f>IF(N440="nulová",J440,0)</f>
        <v>0</v>
      </c>
      <c r="BJ440" s="20" t="s">
        <v>80</v>
      </c>
      <c r="BK440" s="215">
        <f>ROUND(I440*H440,2)</f>
        <v>0</v>
      </c>
      <c r="BL440" s="20" t="s">
        <v>136</v>
      </c>
      <c r="BM440" s="214" t="s">
        <v>584</v>
      </c>
    </row>
    <row r="441" s="2" customFormat="1">
      <c r="A441" s="41"/>
      <c r="B441" s="42"/>
      <c r="C441" s="43"/>
      <c r="D441" s="216" t="s">
        <v>139</v>
      </c>
      <c r="E441" s="43"/>
      <c r="F441" s="217" t="s">
        <v>585</v>
      </c>
      <c r="G441" s="43"/>
      <c r="H441" s="43"/>
      <c r="I441" s="218"/>
      <c r="J441" s="43"/>
      <c r="K441" s="43"/>
      <c r="L441" s="47"/>
      <c r="M441" s="219"/>
      <c r="N441" s="220"/>
      <c r="O441" s="87"/>
      <c r="P441" s="87"/>
      <c r="Q441" s="87"/>
      <c r="R441" s="87"/>
      <c r="S441" s="87"/>
      <c r="T441" s="88"/>
      <c r="U441" s="41"/>
      <c r="V441" s="41"/>
      <c r="W441" s="41"/>
      <c r="X441" s="41"/>
      <c r="Y441" s="41"/>
      <c r="Z441" s="41"/>
      <c r="AA441" s="41"/>
      <c r="AB441" s="41"/>
      <c r="AC441" s="41"/>
      <c r="AD441" s="41"/>
      <c r="AE441" s="41"/>
      <c r="AT441" s="20" t="s">
        <v>139</v>
      </c>
      <c r="AU441" s="20" t="s">
        <v>82</v>
      </c>
    </row>
    <row r="442" s="2" customFormat="1">
      <c r="A442" s="41"/>
      <c r="B442" s="42"/>
      <c r="C442" s="43"/>
      <c r="D442" s="221" t="s">
        <v>141</v>
      </c>
      <c r="E442" s="43"/>
      <c r="F442" s="222" t="s">
        <v>586</v>
      </c>
      <c r="G442" s="43"/>
      <c r="H442" s="43"/>
      <c r="I442" s="218"/>
      <c r="J442" s="43"/>
      <c r="K442" s="43"/>
      <c r="L442" s="47"/>
      <c r="M442" s="219"/>
      <c r="N442" s="220"/>
      <c r="O442" s="87"/>
      <c r="P442" s="87"/>
      <c r="Q442" s="87"/>
      <c r="R442" s="87"/>
      <c r="S442" s="87"/>
      <c r="T442" s="88"/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T442" s="20" t="s">
        <v>141</v>
      </c>
      <c r="AU442" s="20" t="s">
        <v>82</v>
      </c>
    </row>
    <row r="443" s="13" customFormat="1">
      <c r="A443" s="13"/>
      <c r="B443" s="223"/>
      <c r="C443" s="224"/>
      <c r="D443" s="216" t="s">
        <v>143</v>
      </c>
      <c r="E443" s="225" t="s">
        <v>19</v>
      </c>
      <c r="F443" s="226" t="s">
        <v>587</v>
      </c>
      <c r="G443" s="224"/>
      <c r="H443" s="227">
        <v>6.0439999999999996</v>
      </c>
      <c r="I443" s="228"/>
      <c r="J443" s="224"/>
      <c r="K443" s="224"/>
      <c r="L443" s="229"/>
      <c r="M443" s="230"/>
      <c r="N443" s="231"/>
      <c r="O443" s="231"/>
      <c r="P443" s="231"/>
      <c r="Q443" s="231"/>
      <c r="R443" s="231"/>
      <c r="S443" s="231"/>
      <c r="T443" s="232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3" t="s">
        <v>143</v>
      </c>
      <c r="AU443" s="233" t="s">
        <v>82</v>
      </c>
      <c r="AV443" s="13" t="s">
        <v>82</v>
      </c>
      <c r="AW443" s="13" t="s">
        <v>33</v>
      </c>
      <c r="AX443" s="13" t="s">
        <v>80</v>
      </c>
      <c r="AY443" s="233" t="s">
        <v>127</v>
      </c>
    </row>
    <row r="444" s="2" customFormat="1" ht="24.15" customHeight="1">
      <c r="A444" s="41"/>
      <c r="B444" s="42"/>
      <c r="C444" s="203" t="s">
        <v>588</v>
      </c>
      <c r="D444" s="203" t="s">
        <v>131</v>
      </c>
      <c r="E444" s="204" t="s">
        <v>589</v>
      </c>
      <c r="F444" s="205" t="s">
        <v>590</v>
      </c>
      <c r="G444" s="206" t="s">
        <v>191</v>
      </c>
      <c r="H444" s="207">
        <v>2.6819999999999999</v>
      </c>
      <c r="I444" s="208"/>
      <c r="J444" s="209">
        <f>ROUND(I444*H444,2)</f>
        <v>0</v>
      </c>
      <c r="K444" s="205" t="s">
        <v>135</v>
      </c>
      <c r="L444" s="47"/>
      <c r="M444" s="210" t="s">
        <v>19</v>
      </c>
      <c r="N444" s="211" t="s">
        <v>43</v>
      </c>
      <c r="O444" s="87"/>
      <c r="P444" s="212">
        <f>O444*H444</f>
        <v>0</v>
      </c>
      <c r="Q444" s="212">
        <v>2.4142999999999999</v>
      </c>
      <c r="R444" s="212">
        <f>Q444*H444</f>
        <v>6.4751525999999995</v>
      </c>
      <c r="S444" s="212">
        <v>0</v>
      </c>
      <c r="T444" s="213">
        <f>S444*H444</f>
        <v>0</v>
      </c>
      <c r="U444" s="41"/>
      <c r="V444" s="41"/>
      <c r="W444" s="41"/>
      <c r="X444" s="41"/>
      <c r="Y444" s="41"/>
      <c r="Z444" s="41"/>
      <c r="AA444" s="41"/>
      <c r="AB444" s="41"/>
      <c r="AC444" s="41"/>
      <c r="AD444" s="41"/>
      <c r="AE444" s="41"/>
      <c r="AR444" s="214" t="s">
        <v>136</v>
      </c>
      <c r="AT444" s="214" t="s">
        <v>131</v>
      </c>
      <c r="AU444" s="214" t="s">
        <v>82</v>
      </c>
      <c r="AY444" s="20" t="s">
        <v>127</v>
      </c>
      <c r="BE444" s="215">
        <f>IF(N444="základní",J444,0)</f>
        <v>0</v>
      </c>
      <c r="BF444" s="215">
        <f>IF(N444="snížená",J444,0)</f>
        <v>0</v>
      </c>
      <c r="BG444" s="215">
        <f>IF(N444="zákl. přenesená",J444,0)</f>
        <v>0</v>
      </c>
      <c r="BH444" s="215">
        <f>IF(N444="sníž. přenesená",J444,0)</f>
        <v>0</v>
      </c>
      <c r="BI444" s="215">
        <f>IF(N444="nulová",J444,0)</f>
        <v>0</v>
      </c>
      <c r="BJ444" s="20" t="s">
        <v>80</v>
      </c>
      <c r="BK444" s="215">
        <f>ROUND(I444*H444,2)</f>
        <v>0</v>
      </c>
      <c r="BL444" s="20" t="s">
        <v>136</v>
      </c>
      <c r="BM444" s="214" t="s">
        <v>591</v>
      </c>
    </row>
    <row r="445" s="2" customFormat="1">
      <c r="A445" s="41"/>
      <c r="B445" s="42"/>
      <c r="C445" s="43"/>
      <c r="D445" s="216" t="s">
        <v>139</v>
      </c>
      <c r="E445" s="43"/>
      <c r="F445" s="217" t="s">
        <v>592</v>
      </c>
      <c r="G445" s="43"/>
      <c r="H445" s="43"/>
      <c r="I445" s="218"/>
      <c r="J445" s="43"/>
      <c r="K445" s="43"/>
      <c r="L445" s="47"/>
      <c r="M445" s="219"/>
      <c r="N445" s="220"/>
      <c r="O445" s="87"/>
      <c r="P445" s="87"/>
      <c r="Q445" s="87"/>
      <c r="R445" s="87"/>
      <c r="S445" s="87"/>
      <c r="T445" s="88"/>
      <c r="U445" s="41"/>
      <c r="V445" s="41"/>
      <c r="W445" s="41"/>
      <c r="X445" s="41"/>
      <c r="Y445" s="41"/>
      <c r="Z445" s="41"/>
      <c r="AA445" s="41"/>
      <c r="AB445" s="41"/>
      <c r="AC445" s="41"/>
      <c r="AD445" s="41"/>
      <c r="AE445" s="41"/>
      <c r="AT445" s="20" t="s">
        <v>139</v>
      </c>
      <c r="AU445" s="20" t="s">
        <v>82</v>
      </c>
    </row>
    <row r="446" s="2" customFormat="1">
      <c r="A446" s="41"/>
      <c r="B446" s="42"/>
      <c r="C446" s="43"/>
      <c r="D446" s="221" t="s">
        <v>141</v>
      </c>
      <c r="E446" s="43"/>
      <c r="F446" s="222" t="s">
        <v>593</v>
      </c>
      <c r="G446" s="43"/>
      <c r="H446" s="43"/>
      <c r="I446" s="218"/>
      <c r="J446" s="43"/>
      <c r="K446" s="43"/>
      <c r="L446" s="47"/>
      <c r="M446" s="219"/>
      <c r="N446" s="220"/>
      <c r="O446" s="87"/>
      <c r="P446" s="87"/>
      <c r="Q446" s="87"/>
      <c r="R446" s="87"/>
      <c r="S446" s="87"/>
      <c r="T446" s="88"/>
      <c r="U446" s="41"/>
      <c r="V446" s="41"/>
      <c r="W446" s="41"/>
      <c r="X446" s="41"/>
      <c r="Y446" s="41"/>
      <c r="Z446" s="41"/>
      <c r="AA446" s="41"/>
      <c r="AB446" s="41"/>
      <c r="AC446" s="41"/>
      <c r="AD446" s="41"/>
      <c r="AE446" s="41"/>
      <c r="AT446" s="20" t="s">
        <v>141</v>
      </c>
      <c r="AU446" s="20" t="s">
        <v>82</v>
      </c>
    </row>
    <row r="447" s="13" customFormat="1">
      <c r="A447" s="13"/>
      <c r="B447" s="223"/>
      <c r="C447" s="224"/>
      <c r="D447" s="216" t="s">
        <v>143</v>
      </c>
      <c r="E447" s="225" t="s">
        <v>19</v>
      </c>
      <c r="F447" s="226" t="s">
        <v>594</v>
      </c>
      <c r="G447" s="224"/>
      <c r="H447" s="227">
        <v>3.0219999999999998</v>
      </c>
      <c r="I447" s="228"/>
      <c r="J447" s="224"/>
      <c r="K447" s="224"/>
      <c r="L447" s="229"/>
      <c r="M447" s="230"/>
      <c r="N447" s="231"/>
      <c r="O447" s="231"/>
      <c r="P447" s="231"/>
      <c r="Q447" s="231"/>
      <c r="R447" s="231"/>
      <c r="S447" s="231"/>
      <c r="T447" s="232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3" t="s">
        <v>143</v>
      </c>
      <c r="AU447" s="233" t="s">
        <v>82</v>
      </c>
      <c r="AV447" s="13" t="s">
        <v>82</v>
      </c>
      <c r="AW447" s="13" t="s">
        <v>33</v>
      </c>
      <c r="AX447" s="13" t="s">
        <v>72</v>
      </c>
      <c r="AY447" s="233" t="s">
        <v>127</v>
      </c>
    </row>
    <row r="448" s="13" customFormat="1">
      <c r="A448" s="13"/>
      <c r="B448" s="223"/>
      <c r="C448" s="224"/>
      <c r="D448" s="216" t="s">
        <v>143</v>
      </c>
      <c r="E448" s="225" t="s">
        <v>19</v>
      </c>
      <c r="F448" s="226" t="s">
        <v>595</v>
      </c>
      <c r="G448" s="224"/>
      <c r="H448" s="227">
        <v>-0.34000000000000002</v>
      </c>
      <c r="I448" s="228"/>
      <c r="J448" s="224"/>
      <c r="K448" s="224"/>
      <c r="L448" s="229"/>
      <c r="M448" s="230"/>
      <c r="N448" s="231"/>
      <c r="O448" s="231"/>
      <c r="P448" s="231"/>
      <c r="Q448" s="231"/>
      <c r="R448" s="231"/>
      <c r="S448" s="231"/>
      <c r="T448" s="232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3" t="s">
        <v>143</v>
      </c>
      <c r="AU448" s="233" t="s">
        <v>82</v>
      </c>
      <c r="AV448" s="13" t="s">
        <v>82</v>
      </c>
      <c r="AW448" s="13" t="s">
        <v>33</v>
      </c>
      <c r="AX448" s="13" t="s">
        <v>72</v>
      </c>
      <c r="AY448" s="233" t="s">
        <v>127</v>
      </c>
    </row>
    <row r="449" s="14" customFormat="1">
      <c r="A449" s="14"/>
      <c r="B449" s="234"/>
      <c r="C449" s="235"/>
      <c r="D449" s="216" t="s">
        <v>143</v>
      </c>
      <c r="E449" s="236" t="s">
        <v>19</v>
      </c>
      <c r="F449" s="237" t="s">
        <v>146</v>
      </c>
      <c r="G449" s="235"/>
      <c r="H449" s="238">
        <v>2.6819999999999999</v>
      </c>
      <c r="I449" s="239"/>
      <c r="J449" s="235"/>
      <c r="K449" s="235"/>
      <c r="L449" s="240"/>
      <c r="M449" s="241"/>
      <c r="N449" s="242"/>
      <c r="O449" s="242"/>
      <c r="P449" s="242"/>
      <c r="Q449" s="242"/>
      <c r="R449" s="242"/>
      <c r="S449" s="242"/>
      <c r="T449" s="243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4" t="s">
        <v>143</v>
      </c>
      <c r="AU449" s="244" t="s">
        <v>82</v>
      </c>
      <c r="AV449" s="14" t="s">
        <v>136</v>
      </c>
      <c r="AW449" s="14" t="s">
        <v>33</v>
      </c>
      <c r="AX449" s="14" t="s">
        <v>80</v>
      </c>
      <c r="AY449" s="244" t="s">
        <v>127</v>
      </c>
    </row>
    <row r="450" s="2" customFormat="1" ht="16.5" customHeight="1">
      <c r="A450" s="41"/>
      <c r="B450" s="42"/>
      <c r="C450" s="203" t="s">
        <v>596</v>
      </c>
      <c r="D450" s="203" t="s">
        <v>131</v>
      </c>
      <c r="E450" s="204" t="s">
        <v>597</v>
      </c>
      <c r="F450" s="205" t="s">
        <v>598</v>
      </c>
      <c r="G450" s="206" t="s">
        <v>134</v>
      </c>
      <c r="H450" s="207">
        <v>5.3639999999999999</v>
      </c>
      <c r="I450" s="208"/>
      <c r="J450" s="209">
        <f>ROUND(I450*H450,2)</f>
        <v>0</v>
      </c>
      <c r="K450" s="205" t="s">
        <v>135</v>
      </c>
      <c r="L450" s="47"/>
      <c r="M450" s="210" t="s">
        <v>19</v>
      </c>
      <c r="N450" s="211" t="s">
        <v>43</v>
      </c>
      <c r="O450" s="87"/>
      <c r="P450" s="212">
        <f>O450*H450</f>
        <v>0</v>
      </c>
      <c r="Q450" s="212">
        <v>0</v>
      </c>
      <c r="R450" s="212">
        <f>Q450*H450</f>
        <v>0</v>
      </c>
      <c r="S450" s="212">
        <v>0</v>
      </c>
      <c r="T450" s="213">
        <f>S450*H450</f>
        <v>0</v>
      </c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R450" s="214" t="s">
        <v>136</v>
      </c>
      <c r="AT450" s="214" t="s">
        <v>131</v>
      </c>
      <c r="AU450" s="214" t="s">
        <v>82</v>
      </c>
      <c r="AY450" s="20" t="s">
        <v>127</v>
      </c>
      <c r="BE450" s="215">
        <f>IF(N450="základní",J450,0)</f>
        <v>0</v>
      </c>
      <c r="BF450" s="215">
        <f>IF(N450="snížená",J450,0)</f>
        <v>0</v>
      </c>
      <c r="BG450" s="215">
        <f>IF(N450="zákl. přenesená",J450,0)</f>
        <v>0</v>
      </c>
      <c r="BH450" s="215">
        <f>IF(N450="sníž. přenesená",J450,0)</f>
        <v>0</v>
      </c>
      <c r="BI450" s="215">
        <f>IF(N450="nulová",J450,0)</f>
        <v>0</v>
      </c>
      <c r="BJ450" s="20" t="s">
        <v>80</v>
      </c>
      <c r="BK450" s="215">
        <f>ROUND(I450*H450,2)</f>
        <v>0</v>
      </c>
      <c r="BL450" s="20" t="s">
        <v>136</v>
      </c>
      <c r="BM450" s="214" t="s">
        <v>599</v>
      </c>
    </row>
    <row r="451" s="2" customFormat="1">
      <c r="A451" s="41"/>
      <c r="B451" s="42"/>
      <c r="C451" s="43"/>
      <c r="D451" s="216" t="s">
        <v>139</v>
      </c>
      <c r="E451" s="43"/>
      <c r="F451" s="217" t="s">
        <v>600</v>
      </c>
      <c r="G451" s="43"/>
      <c r="H451" s="43"/>
      <c r="I451" s="218"/>
      <c r="J451" s="43"/>
      <c r="K451" s="43"/>
      <c r="L451" s="47"/>
      <c r="M451" s="219"/>
      <c r="N451" s="220"/>
      <c r="O451" s="87"/>
      <c r="P451" s="87"/>
      <c r="Q451" s="87"/>
      <c r="R451" s="87"/>
      <c r="S451" s="87"/>
      <c r="T451" s="88"/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T451" s="20" t="s">
        <v>139</v>
      </c>
      <c r="AU451" s="20" t="s">
        <v>82</v>
      </c>
    </row>
    <row r="452" s="2" customFormat="1">
      <c r="A452" s="41"/>
      <c r="B452" s="42"/>
      <c r="C452" s="43"/>
      <c r="D452" s="221" t="s">
        <v>141</v>
      </c>
      <c r="E452" s="43"/>
      <c r="F452" s="222" t="s">
        <v>601</v>
      </c>
      <c r="G452" s="43"/>
      <c r="H452" s="43"/>
      <c r="I452" s="218"/>
      <c r="J452" s="43"/>
      <c r="K452" s="43"/>
      <c r="L452" s="47"/>
      <c r="M452" s="219"/>
      <c r="N452" s="220"/>
      <c r="O452" s="87"/>
      <c r="P452" s="87"/>
      <c r="Q452" s="87"/>
      <c r="R452" s="87"/>
      <c r="S452" s="87"/>
      <c r="T452" s="88"/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T452" s="20" t="s">
        <v>141</v>
      </c>
      <c r="AU452" s="20" t="s">
        <v>82</v>
      </c>
    </row>
    <row r="453" s="13" customFormat="1">
      <c r="A453" s="13"/>
      <c r="B453" s="223"/>
      <c r="C453" s="224"/>
      <c r="D453" s="216" t="s">
        <v>143</v>
      </c>
      <c r="E453" s="225" t="s">
        <v>19</v>
      </c>
      <c r="F453" s="226" t="s">
        <v>602</v>
      </c>
      <c r="G453" s="224"/>
      <c r="H453" s="227">
        <v>6.0439999999999996</v>
      </c>
      <c r="I453" s="228"/>
      <c r="J453" s="224"/>
      <c r="K453" s="224"/>
      <c r="L453" s="229"/>
      <c r="M453" s="230"/>
      <c r="N453" s="231"/>
      <c r="O453" s="231"/>
      <c r="P453" s="231"/>
      <c r="Q453" s="231"/>
      <c r="R453" s="231"/>
      <c r="S453" s="231"/>
      <c r="T453" s="232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3" t="s">
        <v>143</v>
      </c>
      <c r="AU453" s="233" t="s">
        <v>82</v>
      </c>
      <c r="AV453" s="13" t="s">
        <v>82</v>
      </c>
      <c r="AW453" s="13" t="s">
        <v>33</v>
      </c>
      <c r="AX453" s="13" t="s">
        <v>72</v>
      </c>
      <c r="AY453" s="233" t="s">
        <v>127</v>
      </c>
    </row>
    <row r="454" s="13" customFormat="1">
      <c r="A454" s="13"/>
      <c r="B454" s="223"/>
      <c r="C454" s="224"/>
      <c r="D454" s="216" t="s">
        <v>143</v>
      </c>
      <c r="E454" s="225" t="s">
        <v>19</v>
      </c>
      <c r="F454" s="226" t="s">
        <v>603</v>
      </c>
      <c r="G454" s="224"/>
      <c r="H454" s="227">
        <v>-0.68000000000000005</v>
      </c>
      <c r="I454" s="228"/>
      <c r="J454" s="224"/>
      <c r="K454" s="224"/>
      <c r="L454" s="229"/>
      <c r="M454" s="230"/>
      <c r="N454" s="231"/>
      <c r="O454" s="231"/>
      <c r="P454" s="231"/>
      <c r="Q454" s="231"/>
      <c r="R454" s="231"/>
      <c r="S454" s="231"/>
      <c r="T454" s="232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3" t="s">
        <v>143</v>
      </c>
      <c r="AU454" s="233" t="s">
        <v>82</v>
      </c>
      <c r="AV454" s="13" t="s">
        <v>82</v>
      </c>
      <c r="AW454" s="13" t="s">
        <v>33</v>
      </c>
      <c r="AX454" s="13" t="s">
        <v>72</v>
      </c>
      <c r="AY454" s="233" t="s">
        <v>127</v>
      </c>
    </row>
    <row r="455" s="14" customFormat="1">
      <c r="A455" s="14"/>
      <c r="B455" s="234"/>
      <c r="C455" s="235"/>
      <c r="D455" s="216" t="s">
        <v>143</v>
      </c>
      <c r="E455" s="236" t="s">
        <v>19</v>
      </c>
      <c r="F455" s="237" t="s">
        <v>146</v>
      </c>
      <c r="G455" s="235"/>
      <c r="H455" s="238">
        <v>5.3639999999999999</v>
      </c>
      <c r="I455" s="239"/>
      <c r="J455" s="235"/>
      <c r="K455" s="235"/>
      <c r="L455" s="240"/>
      <c r="M455" s="241"/>
      <c r="N455" s="242"/>
      <c r="O455" s="242"/>
      <c r="P455" s="242"/>
      <c r="Q455" s="242"/>
      <c r="R455" s="242"/>
      <c r="S455" s="242"/>
      <c r="T455" s="243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44" t="s">
        <v>143</v>
      </c>
      <c r="AU455" s="244" t="s">
        <v>82</v>
      </c>
      <c r="AV455" s="14" t="s">
        <v>136</v>
      </c>
      <c r="AW455" s="14" t="s">
        <v>33</v>
      </c>
      <c r="AX455" s="14" t="s">
        <v>80</v>
      </c>
      <c r="AY455" s="244" t="s">
        <v>127</v>
      </c>
    </row>
    <row r="456" s="2" customFormat="1" ht="16.5" customHeight="1">
      <c r="A456" s="41"/>
      <c r="B456" s="42"/>
      <c r="C456" s="203" t="s">
        <v>604</v>
      </c>
      <c r="D456" s="203" t="s">
        <v>131</v>
      </c>
      <c r="E456" s="204" t="s">
        <v>605</v>
      </c>
      <c r="F456" s="205" t="s">
        <v>606</v>
      </c>
      <c r="G456" s="206" t="s">
        <v>191</v>
      </c>
      <c r="H456" s="207">
        <v>29.690000000000001</v>
      </c>
      <c r="I456" s="208"/>
      <c r="J456" s="209">
        <f>ROUND(I456*H456,2)</f>
        <v>0</v>
      </c>
      <c r="K456" s="205" t="s">
        <v>135</v>
      </c>
      <c r="L456" s="47"/>
      <c r="M456" s="210" t="s">
        <v>19</v>
      </c>
      <c r="N456" s="211" t="s">
        <v>43</v>
      </c>
      <c r="O456" s="87"/>
      <c r="P456" s="212">
        <f>O456*H456</f>
        <v>0</v>
      </c>
      <c r="Q456" s="212">
        <v>0</v>
      </c>
      <c r="R456" s="212">
        <f>Q456*H456</f>
        <v>0</v>
      </c>
      <c r="S456" s="212">
        <v>0</v>
      </c>
      <c r="T456" s="213">
        <f>S456*H456</f>
        <v>0</v>
      </c>
      <c r="U456" s="41"/>
      <c r="V456" s="41"/>
      <c r="W456" s="41"/>
      <c r="X456" s="41"/>
      <c r="Y456" s="41"/>
      <c r="Z456" s="41"/>
      <c r="AA456" s="41"/>
      <c r="AB456" s="41"/>
      <c r="AC456" s="41"/>
      <c r="AD456" s="41"/>
      <c r="AE456" s="41"/>
      <c r="AR456" s="214" t="s">
        <v>136</v>
      </c>
      <c r="AT456" s="214" t="s">
        <v>131</v>
      </c>
      <c r="AU456" s="214" t="s">
        <v>82</v>
      </c>
      <c r="AY456" s="20" t="s">
        <v>127</v>
      </c>
      <c r="BE456" s="215">
        <f>IF(N456="základní",J456,0)</f>
        <v>0</v>
      </c>
      <c r="BF456" s="215">
        <f>IF(N456="snížená",J456,0)</f>
        <v>0</v>
      </c>
      <c r="BG456" s="215">
        <f>IF(N456="zákl. přenesená",J456,0)</f>
        <v>0</v>
      </c>
      <c r="BH456" s="215">
        <f>IF(N456="sníž. přenesená",J456,0)</f>
        <v>0</v>
      </c>
      <c r="BI456" s="215">
        <f>IF(N456="nulová",J456,0)</f>
        <v>0</v>
      </c>
      <c r="BJ456" s="20" t="s">
        <v>80</v>
      </c>
      <c r="BK456" s="215">
        <f>ROUND(I456*H456,2)</f>
        <v>0</v>
      </c>
      <c r="BL456" s="20" t="s">
        <v>136</v>
      </c>
      <c r="BM456" s="214" t="s">
        <v>607</v>
      </c>
    </row>
    <row r="457" s="2" customFormat="1">
      <c r="A457" s="41"/>
      <c r="B457" s="42"/>
      <c r="C457" s="43"/>
      <c r="D457" s="216" t="s">
        <v>139</v>
      </c>
      <c r="E457" s="43"/>
      <c r="F457" s="217" t="s">
        <v>608</v>
      </c>
      <c r="G457" s="43"/>
      <c r="H457" s="43"/>
      <c r="I457" s="218"/>
      <c r="J457" s="43"/>
      <c r="K457" s="43"/>
      <c r="L457" s="47"/>
      <c r="M457" s="219"/>
      <c r="N457" s="220"/>
      <c r="O457" s="87"/>
      <c r="P457" s="87"/>
      <c r="Q457" s="87"/>
      <c r="R457" s="87"/>
      <c r="S457" s="87"/>
      <c r="T457" s="88"/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T457" s="20" t="s">
        <v>139</v>
      </c>
      <c r="AU457" s="20" t="s">
        <v>82</v>
      </c>
    </row>
    <row r="458" s="2" customFormat="1">
      <c r="A458" s="41"/>
      <c r="B458" s="42"/>
      <c r="C458" s="43"/>
      <c r="D458" s="221" t="s">
        <v>141</v>
      </c>
      <c r="E458" s="43"/>
      <c r="F458" s="222" t="s">
        <v>609</v>
      </c>
      <c r="G458" s="43"/>
      <c r="H458" s="43"/>
      <c r="I458" s="218"/>
      <c r="J458" s="43"/>
      <c r="K458" s="43"/>
      <c r="L458" s="47"/>
      <c r="M458" s="219"/>
      <c r="N458" s="220"/>
      <c r="O458" s="87"/>
      <c r="P458" s="87"/>
      <c r="Q458" s="87"/>
      <c r="R458" s="87"/>
      <c r="S458" s="87"/>
      <c r="T458" s="88"/>
      <c r="U458" s="41"/>
      <c r="V458" s="41"/>
      <c r="W458" s="41"/>
      <c r="X458" s="41"/>
      <c r="Y458" s="41"/>
      <c r="Z458" s="41"/>
      <c r="AA458" s="41"/>
      <c r="AB458" s="41"/>
      <c r="AC458" s="41"/>
      <c r="AD458" s="41"/>
      <c r="AE458" s="41"/>
      <c r="AT458" s="20" t="s">
        <v>141</v>
      </c>
      <c r="AU458" s="20" t="s">
        <v>82</v>
      </c>
    </row>
    <row r="459" s="13" customFormat="1">
      <c r="A459" s="13"/>
      <c r="B459" s="223"/>
      <c r="C459" s="224"/>
      <c r="D459" s="216" t="s">
        <v>143</v>
      </c>
      <c r="E459" s="225" t="s">
        <v>19</v>
      </c>
      <c r="F459" s="226" t="s">
        <v>610</v>
      </c>
      <c r="G459" s="224"/>
      <c r="H459" s="227">
        <v>29.48</v>
      </c>
      <c r="I459" s="228"/>
      <c r="J459" s="224"/>
      <c r="K459" s="224"/>
      <c r="L459" s="229"/>
      <c r="M459" s="230"/>
      <c r="N459" s="231"/>
      <c r="O459" s="231"/>
      <c r="P459" s="231"/>
      <c r="Q459" s="231"/>
      <c r="R459" s="231"/>
      <c r="S459" s="231"/>
      <c r="T459" s="232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3" t="s">
        <v>143</v>
      </c>
      <c r="AU459" s="233" t="s">
        <v>82</v>
      </c>
      <c r="AV459" s="13" t="s">
        <v>82</v>
      </c>
      <c r="AW459" s="13" t="s">
        <v>33</v>
      </c>
      <c r="AX459" s="13" t="s">
        <v>72</v>
      </c>
      <c r="AY459" s="233" t="s">
        <v>127</v>
      </c>
    </row>
    <row r="460" s="13" customFormat="1">
      <c r="A460" s="13"/>
      <c r="B460" s="223"/>
      <c r="C460" s="224"/>
      <c r="D460" s="216" t="s">
        <v>143</v>
      </c>
      <c r="E460" s="225" t="s">
        <v>19</v>
      </c>
      <c r="F460" s="226" t="s">
        <v>611</v>
      </c>
      <c r="G460" s="224"/>
      <c r="H460" s="227">
        <v>1.3999999999999999</v>
      </c>
      <c r="I460" s="228"/>
      <c r="J460" s="224"/>
      <c r="K460" s="224"/>
      <c r="L460" s="229"/>
      <c r="M460" s="230"/>
      <c r="N460" s="231"/>
      <c r="O460" s="231"/>
      <c r="P460" s="231"/>
      <c r="Q460" s="231"/>
      <c r="R460" s="231"/>
      <c r="S460" s="231"/>
      <c r="T460" s="232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3" t="s">
        <v>143</v>
      </c>
      <c r="AU460" s="233" t="s">
        <v>82</v>
      </c>
      <c r="AV460" s="13" t="s">
        <v>82</v>
      </c>
      <c r="AW460" s="13" t="s">
        <v>33</v>
      </c>
      <c r="AX460" s="13" t="s">
        <v>72</v>
      </c>
      <c r="AY460" s="233" t="s">
        <v>127</v>
      </c>
    </row>
    <row r="461" s="16" customFormat="1">
      <c r="A461" s="16"/>
      <c r="B461" s="255"/>
      <c r="C461" s="256"/>
      <c r="D461" s="216" t="s">
        <v>143</v>
      </c>
      <c r="E461" s="257" t="s">
        <v>19</v>
      </c>
      <c r="F461" s="258" t="s">
        <v>381</v>
      </c>
      <c r="G461" s="256"/>
      <c r="H461" s="259">
        <v>30.879999999999999</v>
      </c>
      <c r="I461" s="260"/>
      <c r="J461" s="256"/>
      <c r="K461" s="256"/>
      <c r="L461" s="261"/>
      <c r="M461" s="262"/>
      <c r="N461" s="263"/>
      <c r="O461" s="263"/>
      <c r="P461" s="263"/>
      <c r="Q461" s="263"/>
      <c r="R461" s="263"/>
      <c r="S461" s="263"/>
      <c r="T461" s="264"/>
      <c r="U461" s="16"/>
      <c r="V461" s="16"/>
      <c r="W461" s="16"/>
      <c r="X461" s="16"/>
      <c r="Y461" s="16"/>
      <c r="Z461" s="16"/>
      <c r="AA461" s="16"/>
      <c r="AB461" s="16"/>
      <c r="AC461" s="16"/>
      <c r="AD461" s="16"/>
      <c r="AE461" s="16"/>
      <c r="AT461" s="265" t="s">
        <v>143</v>
      </c>
      <c r="AU461" s="265" t="s">
        <v>82</v>
      </c>
      <c r="AV461" s="16" t="s">
        <v>137</v>
      </c>
      <c r="AW461" s="16" t="s">
        <v>33</v>
      </c>
      <c r="AX461" s="16" t="s">
        <v>72</v>
      </c>
      <c r="AY461" s="265" t="s">
        <v>127</v>
      </c>
    </row>
    <row r="462" s="13" customFormat="1">
      <c r="A462" s="13"/>
      <c r="B462" s="223"/>
      <c r="C462" s="224"/>
      <c r="D462" s="216" t="s">
        <v>143</v>
      </c>
      <c r="E462" s="225" t="s">
        <v>19</v>
      </c>
      <c r="F462" s="226" t="s">
        <v>612</v>
      </c>
      <c r="G462" s="224"/>
      <c r="H462" s="227">
        <v>-1.19</v>
      </c>
      <c r="I462" s="228"/>
      <c r="J462" s="224"/>
      <c r="K462" s="224"/>
      <c r="L462" s="229"/>
      <c r="M462" s="230"/>
      <c r="N462" s="231"/>
      <c r="O462" s="231"/>
      <c r="P462" s="231"/>
      <c r="Q462" s="231"/>
      <c r="R462" s="231"/>
      <c r="S462" s="231"/>
      <c r="T462" s="232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3" t="s">
        <v>143</v>
      </c>
      <c r="AU462" s="233" t="s">
        <v>82</v>
      </c>
      <c r="AV462" s="13" t="s">
        <v>82</v>
      </c>
      <c r="AW462" s="13" t="s">
        <v>33</v>
      </c>
      <c r="AX462" s="13" t="s">
        <v>72</v>
      </c>
      <c r="AY462" s="233" t="s">
        <v>127</v>
      </c>
    </row>
    <row r="463" s="16" customFormat="1">
      <c r="A463" s="16"/>
      <c r="B463" s="255"/>
      <c r="C463" s="256"/>
      <c r="D463" s="216" t="s">
        <v>143</v>
      </c>
      <c r="E463" s="257" t="s">
        <v>19</v>
      </c>
      <c r="F463" s="258" t="s">
        <v>381</v>
      </c>
      <c r="G463" s="256"/>
      <c r="H463" s="259">
        <v>-1.19</v>
      </c>
      <c r="I463" s="260"/>
      <c r="J463" s="256"/>
      <c r="K463" s="256"/>
      <c r="L463" s="261"/>
      <c r="M463" s="262"/>
      <c r="N463" s="263"/>
      <c r="O463" s="263"/>
      <c r="P463" s="263"/>
      <c r="Q463" s="263"/>
      <c r="R463" s="263"/>
      <c r="S463" s="263"/>
      <c r="T463" s="264"/>
      <c r="U463" s="16"/>
      <c r="V463" s="16"/>
      <c r="W463" s="16"/>
      <c r="X463" s="16"/>
      <c r="Y463" s="16"/>
      <c r="Z463" s="16"/>
      <c r="AA463" s="16"/>
      <c r="AB463" s="16"/>
      <c r="AC463" s="16"/>
      <c r="AD463" s="16"/>
      <c r="AE463" s="16"/>
      <c r="AT463" s="265" t="s">
        <v>143</v>
      </c>
      <c r="AU463" s="265" t="s">
        <v>82</v>
      </c>
      <c r="AV463" s="16" t="s">
        <v>137</v>
      </c>
      <c r="AW463" s="16" t="s">
        <v>33</v>
      </c>
      <c r="AX463" s="16" t="s">
        <v>72</v>
      </c>
      <c r="AY463" s="265" t="s">
        <v>127</v>
      </c>
    </row>
    <row r="464" s="14" customFormat="1">
      <c r="A464" s="14"/>
      <c r="B464" s="234"/>
      <c r="C464" s="235"/>
      <c r="D464" s="216" t="s">
        <v>143</v>
      </c>
      <c r="E464" s="236" t="s">
        <v>19</v>
      </c>
      <c r="F464" s="237" t="s">
        <v>146</v>
      </c>
      <c r="G464" s="235"/>
      <c r="H464" s="238">
        <v>29.690000000000001</v>
      </c>
      <c r="I464" s="239"/>
      <c r="J464" s="235"/>
      <c r="K464" s="235"/>
      <c r="L464" s="240"/>
      <c r="M464" s="241"/>
      <c r="N464" s="242"/>
      <c r="O464" s="242"/>
      <c r="P464" s="242"/>
      <c r="Q464" s="242"/>
      <c r="R464" s="242"/>
      <c r="S464" s="242"/>
      <c r="T464" s="243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44" t="s">
        <v>143</v>
      </c>
      <c r="AU464" s="244" t="s">
        <v>82</v>
      </c>
      <c r="AV464" s="14" t="s">
        <v>136</v>
      </c>
      <c r="AW464" s="14" t="s">
        <v>33</v>
      </c>
      <c r="AX464" s="14" t="s">
        <v>80</v>
      </c>
      <c r="AY464" s="244" t="s">
        <v>127</v>
      </c>
    </row>
    <row r="465" s="2" customFormat="1" ht="24.15" customHeight="1">
      <c r="A465" s="41"/>
      <c r="B465" s="42"/>
      <c r="C465" s="203" t="s">
        <v>613</v>
      </c>
      <c r="D465" s="203" t="s">
        <v>131</v>
      </c>
      <c r="E465" s="204" t="s">
        <v>614</v>
      </c>
      <c r="F465" s="205" t="s">
        <v>615</v>
      </c>
      <c r="G465" s="206" t="s">
        <v>191</v>
      </c>
      <c r="H465" s="207">
        <v>1.19</v>
      </c>
      <c r="I465" s="208"/>
      <c r="J465" s="209">
        <f>ROUND(I465*H465,2)</f>
        <v>0</v>
      </c>
      <c r="K465" s="205" t="s">
        <v>135</v>
      </c>
      <c r="L465" s="47"/>
      <c r="M465" s="210" t="s">
        <v>19</v>
      </c>
      <c r="N465" s="211" t="s">
        <v>43</v>
      </c>
      <c r="O465" s="87"/>
      <c r="P465" s="212">
        <f>O465*H465</f>
        <v>0</v>
      </c>
      <c r="Q465" s="212">
        <v>0</v>
      </c>
      <c r="R465" s="212">
        <f>Q465*H465</f>
        <v>0</v>
      </c>
      <c r="S465" s="212">
        <v>0</v>
      </c>
      <c r="T465" s="213">
        <f>S465*H465</f>
        <v>0</v>
      </c>
      <c r="U465" s="41"/>
      <c r="V465" s="41"/>
      <c r="W465" s="41"/>
      <c r="X465" s="41"/>
      <c r="Y465" s="41"/>
      <c r="Z465" s="41"/>
      <c r="AA465" s="41"/>
      <c r="AB465" s="41"/>
      <c r="AC465" s="41"/>
      <c r="AD465" s="41"/>
      <c r="AE465" s="41"/>
      <c r="AR465" s="214" t="s">
        <v>136</v>
      </c>
      <c r="AT465" s="214" t="s">
        <v>131</v>
      </c>
      <c r="AU465" s="214" t="s">
        <v>82</v>
      </c>
      <c r="AY465" s="20" t="s">
        <v>127</v>
      </c>
      <c r="BE465" s="215">
        <f>IF(N465="základní",J465,0)</f>
        <v>0</v>
      </c>
      <c r="BF465" s="215">
        <f>IF(N465="snížená",J465,0)</f>
        <v>0</v>
      </c>
      <c r="BG465" s="215">
        <f>IF(N465="zákl. přenesená",J465,0)</f>
        <v>0</v>
      </c>
      <c r="BH465" s="215">
        <f>IF(N465="sníž. přenesená",J465,0)</f>
        <v>0</v>
      </c>
      <c r="BI465" s="215">
        <f>IF(N465="nulová",J465,0)</f>
        <v>0</v>
      </c>
      <c r="BJ465" s="20" t="s">
        <v>80</v>
      </c>
      <c r="BK465" s="215">
        <f>ROUND(I465*H465,2)</f>
        <v>0</v>
      </c>
      <c r="BL465" s="20" t="s">
        <v>136</v>
      </c>
      <c r="BM465" s="214" t="s">
        <v>616</v>
      </c>
    </row>
    <row r="466" s="2" customFormat="1">
      <c r="A466" s="41"/>
      <c r="B466" s="42"/>
      <c r="C466" s="43"/>
      <c r="D466" s="216" t="s">
        <v>139</v>
      </c>
      <c r="E466" s="43"/>
      <c r="F466" s="217" t="s">
        <v>617</v>
      </c>
      <c r="G466" s="43"/>
      <c r="H466" s="43"/>
      <c r="I466" s="218"/>
      <c r="J466" s="43"/>
      <c r="K466" s="43"/>
      <c r="L466" s="47"/>
      <c r="M466" s="219"/>
      <c r="N466" s="220"/>
      <c r="O466" s="87"/>
      <c r="P466" s="87"/>
      <c r="Q466" s="87"/>
      <c r="R466" s="87"/>
      <c r="S466" s="87"/>
      <c r="T466" s="88"/>
      <c r="U466" s="41"/>
      <c r="V466" s="41"/>
      <c r="W466" s="41"/>
      <c r="X466" s="41"/>
      <c r="Y466" s="41"/>
      <c r="Z466" s="41"/>
      <c r="AA466" s="41"/>
      <c r="AB466" s="41"/>
      <c r="AC466" s="41"/>
      <c r="AD466" s="41"/>
      <c r="AE466" s="41"/>
      <c r="AT466" s="20" t="s">
        <v>139</v>
      </c>
      <c r="AU466" s="20" t="s">
        <v>82</v>
      </c>
    </row>
    <row r="467" s="2" customFormat="1">
      <c r="A467" s="41"/>
      <c r="B467" s="42"/>
      <c r="C467" s="43"/>
      <c r="D467" s="221" t="s">
        <v>141</v>
      </c>
      <c r="E467" s="43"/>
      <c r="F467" s="222" t="s">
        <v>618</v>
      </c>
      <c r="G467" s="43"/>
      <c r="H467" s="43"/>
      <c r="I467" s="218"/>
      <c r="J467" s="43"/>
      <c r="K467" s="43"/>
      <c r="L467" s="47"/>
      <c r="M467" s="219"/>
      <c r="N467" s="220"/>
      <c r="O467" s="87"/>
      <c r="P467" s="87"/>
      <c r="Q467" s="87"/>
      <c r="R467" s="87"/>
      <c r="S467" s="87"/>
      <c r="T467" s="88"/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T467" s="20" t="s">
        <v>141</v>
      </c>
      <c r="AU467" s="20" t="s">
        <v>82</v>
      </c>
    </row>
    <row r="468" s="13" customFormat="1">
      <c r="A468" s="13"/>
      <c r="B468" s="223"/>
      <c r="C468" s="224"/>
      <c r="D468" s="216" t="s">
        <v>143</v>
      </c>
      <c r="E468" s="225" t="s">
        <v>19</v>
      </c>
      <c r="F468" s="226" t="s">
        <v>619</v>
      </c>
      <c r="G468" s="224"/>
      <c r="H468" s="227">
        <v>1.19</v>
      </c>
      <c r="I468" s="228"/>
      <c r="J468" s="224"/>
      <c r="K468" s="224"/>
      <c r="L468" s="229"/>
      <c r="M468" s="230"/>
      <c r="N468" s="231"/>
      <c r="O468" s="231"/>
      <c r="P468" s="231"/>
      <c r="Q468" s="231"/>
      <c r="R468" s="231"/>
      <c r="S468" s="231"/>
      <c r="T468" s="232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3" t="s">
        <v>143</v>
      </c>
      <c r="AU468" s="233" t="s">
        <v>82</v>
      </c>
      <c r="AV468" s="13" t="s">
        <v>82</v>
      </c>
      <c r="AW468" s="13" t="s">
        <v>33</v>
      </c>
      <c r="AX468" s="13" t="s">
        <v>80</v>
      </c>
      <c r="AY468" s="233" t="s">
        <v>127</v>
      </c>
    </row>
    <row r="469" s="2" customFormat="1" ht="33" customHeight="1">
      <c r="A469" s="41"/>
      <c r="B469" s="42"/>
      <c r="C469" s="203" t="s">
        <v>620</v>
      </c>
      <c r="D469" s="203" t="s">
        <v>131</v>
      </c>
      <c r="E469" s="204" t="s">
        <v>621</v>
      </c>
      <c r="F469" s="205" t="s">
        <v>622</v>
      </c>
      <c r="G469" s="206" t="s">
        <v>134</v>
      </c>
      <c r="H469" s="207">
        <v>3.3999999999999999</v>
      </c>
      <c r="I469" s="208"/>
      <c r="J469" s="209">
        <f>ROUND(I469*H469,2)</f>
        <v>0</v>
      </c>
      <c r="K469" s="205" t="s">
        <v>135</v>
      </c>
      <c r="L469" s="47"/>
      <c r="M469" s="210" t="s">
        <v>19</v>
      </c>
      <c r="N469" s="211" t="s">
        <v>43</v>
      </c>
      <c r="O469" s="87"/>
      <c r="P469" s="212">
        <f>O469*H469</f>
        <v>0</v>
      </c>
      <c r="Q469" s="212">
        <v>0.0078799999999999999</v>
      </c>
      <c r="R469" s="212">
        <f>Q469*H469</f>
        <v>0.026792</v>
      </c>
      <c r="S469" s="212">
        <v>0</v>
      </c>
      <c r="T469" s="213">
        <f>S469*H469</f>
        <v>0</v>
      </c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41"/>
      <c r="AR469" s="214" t="s">
        <v>136</v>
      </c>
      <c r="AT469" s="214" t="s">
        <v>131</v>
      </c>
      <c r="AU469" s="214" t="s">
        <v>82</v>
      </c>
      <c r="AY469" s="20" t="s">
        <v>127</v>
      </c>
      <c r="BE469" s="215">
        <f>IF(N469="základní",J469,0)</f>
        <v>0</v>
      </c>
      <c r="BF469" s="215">
        <f>IF(N469="snížená",J469,0)</f>
        <v>0</v>
      </c>
      <c r="BG469" s="215">
        <f>IF(N469="zákl. přenesená",J469,0)</f>
        <v>0</v>
      </c>
      <c r="BH469" s="215">
        <f>IF(N469="sníž. přenesená",J469,0)</f>
        <v>0</v>
      </c>
      <c r="BI469" s="215">
        <f>IF(N469="nulová",J469,0)</f>
        <v>0</v>
      </c>
      <c r="BJ469" s="20" t="s">
        <v>80</v>
      </c>
      <c r="BK469" s="215">
        <f>ROUND(I469*H469,2)</f>
        <v>0</v>
      </c>
      <c r="BL469" s="20" t="s">
        <v>136</v>
      </c>
      <c r="BM469" s="214" t="s">
        <v>623</v>
      </c>
    </row>
    <row r="470" s="2" customFormat="1">
      <c r="A470" s="41"/>
      <c r="B470" s="42"/>
      <c r="C470" s="43"/>
      <c r="D470" s="216" t="s">
        <v>139</v>
      </c>
      <c r="E470" s="43"/>
      <c r="F470" s="217" t="s">
        <v>624</v>
      </c>
      <c r="G470" s="43"/>
      <c r="H470" s="43"/>
      <c r="I470" s="218"/>
      <c r="J470" s="43"/>
      <c r="K470" s="43"/>
      <c r="L470" s="47"/>
      <c r="M470" s="219"/>
      <c r="N470" s="220"/>
      <c r="O470" s="87"/>
      <c r="P470" s="87"/>
      <c r="Q470" s="87"/>
      <c r="R470" s="87"/>
      <c r="S470" s="87"/>
      <c r="T470" s="88"/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41"/>
      <c r="AT470" s="20" t="s">
        <v>139</v>
      </c>
      <c r="AU470" s="20" t="s">
        <v>82</v>
      </c>
    </row>
    <row r="471" s="2" customFormat="1">
      <c r="A471" s="41"/>
      <c r="B471" s="42"/>
      <c r="C471" s="43"/>
      <c r="D471" s="221" t="s">
        <v>141</v>
      </c>
      <c r="E471" s="43"/>
      <c r="F471" s="222" t="s">
        <v>625</v>
      </c>
      <c r="G471" s="43"/>
      <c r="H471" s="43"/>
      <c r="I471" s="218"/>
      <c r="J471" s="43"/>
      <c r="K471" s="43"/>
      <c r="L471" s="47"/>
      <c r="M471" s="219"/>
      <c r="N471" s="220"/>
      <c r="O471" s="87"/>
      <c r="P471" s="87"/>
      <c r="Q471" s="87"/>
      <c r="R471" s="87"/>
      <c r="S471" s="87"/>
      <c r="T471" s="88"/>
      <c r="U471" s="41"/>
      <c r="V471" s="41"/>
      <c r="W471" s="41"/>
      <c r="X471" s="41"/>
      <c r="Y471" s="41"/>
      <c r="Z471" s="41"/>
      <c r="AA471" s="41"/>
      <c r="AB471" s="41"/>
      <c r="AC471" s="41"/>
      <c r="AD471" s="41"/>
      <c r="AE471" s="41"/>
      <c r="AT471" s="20" t="s">
        <v>141</v>
      </c>
      <c r="AU471" s="20" t="s">
        <v>82</v>
      </c>
    </row>
    <row r="472" s="13" customFormat="1">
      <c r="A472" s="13"/>
      <c r="B472" s="223"/>
      <c r="C472" s="224"/>
      <c r="D472" s="216" t="s">
        <v>143</v>
      </c>
      <c r="E472" s="225" t="s">
        <v>19</v>
      </c>
      <c r="F472" s="226" t="s">
        <v>626</v>
      </c>
      <c r="G472" s="224"/>
      <c r="H472" s="227">
        <v>3.3999999999999999</v>
      </c>
      <c r="I472" s="228"/>
      <c r="J472" s="224"/>
      <c r="K472" s="224"/>
      <c r="L472" s="229"/>
      <c r="M472" s="230"/>
      <c r="N472" s="231"/>
      <c r="O472" s="231"/>
      <c r="P472" s="231"/>
      <c r="Q472" s="231"/>
      <c r="R472" s="231"/>
      <c r="S472" s="231"/>
      <c r="T472" s="232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33" t="s">
        <v>143</v>
      </c>
      <c r="AU472" s="233" t="s">
        <v>82</v>
      </c>
      <c r="AV472" s="13" t="s">
        <v>82</v>
      </c>
      <c r="AW472" s="13" t="s">
        <v>33</v>
      </c>
      <c r="AX472" s="13" t="s">
        <v>80</v>
      </c>
      <c r="AY472" s="233" t="s">
        <v>127</v>
      </c>
    </row>
    <row r="473" s="2" customFormat="1" ht="37.8" customHeight="1">
      <c r="A473" s="41"/>
      <c r="B473" s="42"/>
      <c r="C473" s="203" t="s">
        <v>627</v>
      </c>
      <c r="D473" s="203" t="s">
        <v>131</v>
      </c>
      <c r="E473" s="204" t="s">
        <v>628</v>
      </c>
      <c r="F473" s="205" t="s">
        <v>629</v>
      </c>
      <c r="G473" s="206" t="s">
        <v>134</v>
      </c>
      <c r="H473" s="207">
        <v>3.3999999999999999</v>
      </c>
      <c r="I473" s="208"/>
      <c r="J473" s="209">
        <f>ROUND(I473*H473,2)</f>
        <v>0</v>
      </c>
      <c r="K473" s="205" t="s">
        <v>135</v>
      </c>
      <c r="L473" s="47"/>
      <c r="M473" s="210" t="s">
        <v>19</v>
      </c>
      <c r="N473" s="211" t="s">
        <v>43</v>
      </c>
      <c r="O473" s="87"/>
      <c r="P473" s="212">
        <f>O473*H473</f>
        <v>0</v>
      </c>
      <c r="Q473" s="212">
        <v>0</v>
      </c>
      <c r="R473" s="212">
        <f>Q473*H473</f>
        <v>0</v>
      </c>
      <c r="S473" s="212">
        <v>0</v>
      </c>
      <c r="T473" s="213">
        <f>S473*H473</f>
        <v>0</v>
      </c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41"/>
      <c r="AR473" s="214" t="s">
        <v>136</v>
      </c>
      <c r="AT473" s="214" t="s">
        <v>131</v>
      </c>
      <c r="AU473" s="214" t="s">
        <v>82</v>
      </c>
      <c r="AY473" s="20" t="s">
        <v>127</v>
      </c>
      <c r="BE473" s="215">
        <f>IF(N473="základní",J473,0)</f>
        <v>0</v>
      </c>
      <c r="BF473" s="215">
        <f>IF(N473="snížená",J473,0)</f>
        <v>0</v>
      </c>
      <c r="BG473" s="215">
        <f>IF(N473="zákl. přenesená",J473,0)</f>
        <v>0</v>
      </c>
      <c r="BH473" s="215">
        <f>IF(N473="sníž. přenesená",J473,0)</f>
        <v>0</v>
      </c>
      <c r="BI473" s="215">
        <f>IF(N473="nulová",J473,0)</f>
        <v>0</v>
      </c>
      <c r="BJ473" s="20" t="s">
        <v>80</v>
      </c>
      <c r="BK473" s="215">
        <f>ROUND(I473*H473,2)</f>
        <v>0</v>
      </c>
      <c r="BL473" s="20" t="s">
        <v>136</v>
      </c>
      <c r="BM473" s="214" t="s">
        <v>630</v>
      </c>
    </row>
    <row r="474" s="2" customFormat="1">
      <c r="A474" s="41"/>
      <c r="B474" s="42"/>
      <c r="C474" s="43"/>
      <c r="D474" s="216" t="s">
        <v>139</v>
      </c>
      <c r="E474" s="43"/>
      <c r="F474" s="217" t="s">
        <v>631</v>
      </c>
      <c r="G474" s="43"/>
      <c r="H474" s="43"/>
      <c r="I474" s="218"/>
      <c r="J474" s="43"/>
      <c r="K474" s="43"/>
      <c r="L474" s="47"/>
      <c r="M474" s="219"/>
      <c r="N474" s="220"/>
      <c r="O474" s="87"/>
      <c r="P474" s="87"/>
      <c r="Q474" s="87"/>
      <c r="R474" s="87"/>
      <c r="S474" s="87"/>
      <c r="T474" s="88"/>
      <c r="U474" s="41"/>
      <c r="V474" s="41"/>
      <c r="W474" s="41"/>
      <c r="X474" s="41"/>
      <c r="Y474" s="41"/>
      <c r="Z474" s="41"/>
      <c r="AA474" s="41"/>
      <c r="AB474" s="41"/>
      <c r="AC474" s="41"/>
      <c r="AD474" s="41"/>
      <c r="AE474" s="41"/>
      <c r="AT474" s="20" t="s">
        <v>139</v>
      </c>
      <c r="AU474" s="20" t="s">
        <v>82</v>
      </c>
    </row>
    <row r="475" s="2" customFormat="1">
      <c r="A475" s="41"/>
      <c r="B475" s="42"/>
      <c r="C475" s="43"/>
      <c r="D475" s="221" t="s">
        <v>141</v>
      </c>
      <c r="E475" s="43"/>
      <c r="F475" s="222" t="s">
        <v>632</v>
      </c>
      <c r="G475" s="43"/>
      <c r="H475" s="43"/>
      <c r="I475" s="218"/>
      <c r="J475" s="43"/>
      <c r="K475" s="43"/>
      <c r="L475" s="47"/>
      <c r="M475" s="219"/>
      <c r="N475" s="220"/>
      <c r="O475" s="87"/>
      <c r="P475" s="87"/>
      <c r="Q475" s="87"/>
      <c r="R475" s="87"/>
      <c r="S475" s="87"/>
      <c r="T475" s="88"/>
      <c r="U475" s="41"/>
      <c r="V475" s="41"/>
      <c r="W475" s="41"/>
      <c r="X475" s="41"/>
      <c r="Y475" s="41"/>
      <c r="Z475" s="41"/>
      <c r="AA475" s="41"/>
      <c r="AB475" s="41"/>
      <c r="AC475" s="41"/>
      <c r="AD475" s="41"/>
      <c r="AE475" s="41"/>
      <c r="AT475" s="20" t="s">
        <v>141</v>
      </c>
      <c r="AU475" s="20" t="s">
        <v>82</v>
      </c>
    </row>
    <row r="476" s="2" customFormat="1" ht="24.15" customHeight="1">
      <c r="A476" s="41"/>
      <c r="B476" s="42"/>
      <c r="C476" s="203" t="s">
        <v>633</v>
      </c>
      <c r="D476" s="203" t="s">
        <v>131</v>
      </c>
      <c r="E476" s="204" t="s">
        <v>634</v>
      </c>
      <c r="F476" s="205" t="s">
        <v>635</v>
      </c>
      <c r="G476" s="206" t="s">
        <v>373</v>
      </c>
      <c r="H476" s="207">
        <v>0.041000000000000002</v>
      </c>
      <c r="I476" s="208"/>
      <c r="J476" s="209">
        <f>ROUND(I476*H476,2)</f>
        <v>0</v>
      </c>
      <c r="K476" s="205" t="s">
        <v>135</v>
      </c>
      <c r="L476" s="47"/>
      <c r="M476" s="210" t="s">
        <v>19</v>
      </c>
      <c r="N476" s="211" t="s">
        <v>43</v>
      </c>
      <c r="O476" s="87"/>
      <c r="P476" s="212">
        <f>O476*H476</f>
        <v>0</v>
      </c>
      <c r="Q476" s="212">
        <v>1.06277</v>
      </c>
      <c r="R476" s="212">
        <f>Q476*H476</f>
        <v>0.043573569999999999</v>
      </c>
      <c r="S476" s="212">
        <v>0</v>
      </c>
      <c r="T476" s="213">
        <f>S476*H476</f>
        <v>0</v>
      </c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41"/>
      <c r="AR476" s="214" t="s">
        <v>136</v>
      </c>
      <c r="AT476" s="214" t="s">
        <v>131</v>
      </c>
      <c r="AU476" s="214" t="s">
        <v>82</v>
      </c>
      <c r="AY476" s="20" t="s">
        <v>127</v>
      </c>
      <c r="BE476" s="215">
        <f>IF(N476="základní",J476,0)</f>
        <v>0</v>
      </c>
      <c r="BF476" s="215">
        <f>IF(N476="snížená",J476,0)</f>
        <v>0</v>
      </c>
      <c r="BG476" s="215">
        <f>IF(N476="zákl. přenesená",J476,0)</f>
        <v>0</v>
      </c>
      <c r="BH476" s="215">
        <f>IF(N476="sníž. přenesená",J476,0)</f>
        <v>0</v>
      </c>
      <c r="BI476" s="215">
        <f>IF(N476="nulová",J476,0)</f>
        <v>0</v>
      </c>
      <c r="BJ476" s="20" t="s">
        <v>80</v>
      </c>
      <c r="BK476" s="215">
        <f>ROUND(I476*H476,2)</f>
        <v>0</v>
      </c>
      <c r="BL476" s="20" t="s">
        <v>136</v>
      </c>
      <c r="BM476" s="214" t="s">
        <v>636</v>
      </c>
    </row>
    <row r="477" s="2" customFormat="1">
      <c r="A477" s="41"/>
      <c r="B477" s="42"/>
      <c r="C477" s="43"/>
      <c r="D477" s="216" t="s">
        <v>139</v>
      </c>
      <c r="E477" s="43"/>
      <c r="F477" s="217" t="s">
        <v>637</v>
      </c>
      <c r="G477" s="43"/>
      <c r="H477" s="43"/>
      <c r="I477" s="218"/>
      <c r="J477" s="43"/>
      <c r="K477" s="43"/>
      <c r="L477" s="47"/>
      <c r="M477" s="219"/>
      <c r="N477" s="220"/>
      <c r="O477" s="87"/>
      <c r="P477" s="87"/>
      <c r="Q477" s="87"/>
      <c r="R477" s="87"/>
      <c r="S477" s="87"/>
      <c r="T477" s="88"/>
      <c r="U477" s="41"/>
      <c r="V477" s="41"/>
      <c r="W477" s="41"/>
      <c r="X477" s="41"/>
      <c r="Y477" s="41"/>
      <c r="Z477" s="41"/>
      <c r="AA477" s="41"/>
      <c r="AB477" s="41"/>
      <c r="AC477" s="41"/>
      <c r="AD477" s="41"/>
      <c r="AE477" s="41"/>
      <c r="AT477" s="20" t="s">
        <v>139</v>
      </c>
      <c r="AU477" s="20" t="s">
        <v>82</v>
      </c>
    </row>
    <row r="478" s="2" customFormat="1">
      <c r="A478" s="41"/>
      <c r="B478" s="42"/>
      <c r="C478" s="43"/>
      <c r="D478" s="221" t="s">
        <v>141</v>
      </c>
      <c r="E478" s="43"/>
      <c r="F478" s="222" t="s">
        <v>638</v>
      </c>
      <c r="G478" s="43"/>
      <c r="H478" s="43"/>
      <c r="I478" s="218"/>
      <c r="J478" s="43"/>
      <c r="K478" s="43"/>
      <c r="L478" s="47"/>
      <c r="M478" s="219"/>
      <c r="N478" s="220"/>
      <c r="O478" s="87"/>
      <c r="P478" s="87"/>
      <c r="Q478" s="87"/>
      <c r="R478" s="87"/>
      <c r="S478" s="87"/>
      <c r="T478" s="88"/>
      <c r="U478" s="41"/>
      <c r="V478" s="41"/>
      <c r="W478" s="41"/>
      <c r="X478" s="41"/>
      <c r="Y478" s="41"/>
      <c r="Z478" s="41"/>
      <c r="AA478" s="41"/>
      <c r="AB478" s="41"/>
      <c r="AC478" s="41"/>
      <c r="AD478" s="41"/>
      <c r="AE478" s="41"/>
      <c r="AT478" s="20" t="s">
        <v>141</v>
      </c>
      <c r="AU478" s="20" t="s">
        <v>82</v>
      </c>
    </row>
    <row r="479" s="13" customFormat="1">
      <c r="A479" s="13"/>
      <c r="B479" s="223"/>
      <c r="C479" s="224"/>
      <c r="D479" s="216" t="s">
        <v>143</v>
      </c>
      <c r="E479" s="225" t="s">
        <v>19</v>
      </c>
      <c r="F479" s="226" t="s">
        <v>639</v>
      </c>
      <c r="G479" s="224"/>
      <c r="H479" s="227">
        <v>0.041000000000000002</v>
      </c>
      <c r="I479" s="228"/>
      <c r="J479" s="224"/>
      <c r="K479" s="224"/>
      <c r="L479" s="229"/>
      <c r="M479" s="230"/>
      <c r="N479" s="231"/>
      <c r="O479" s="231"/>
      <c r="P479" s="231"/>
      <c r="Q479" s="231"/>
      <c r="R479" s="231"/>
      <c r="S479" s="231"/>
      <c r="T479" s="232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33" t="s">
        <v>143</v>
      </c>
      <c r="AU479" s="233" t="s">
        <v>82</v>
      </c>
      <c r="AV479" s="13" t="s">
        <v>82</v>
      </c>
      <c r="AW479" s="13" t="s">
        <v>33</v>
      </c>
      <c r="AX479" s="13" t="s">
        <v>80</v>
      </c>
      <c r="AY479" s="233" t="s">
        <v>127</v>
      </c>
    </row>
    <row r="480" s="2" customFormat="1" ht="24.15" customHeight="1">
      <c r="A480" s="41"/>
      <c r="B480" s="42"/>
      <c r="C480" s="203" t="s">
        <v>640</v>
      </c>
      <c r="D480" s="203" t="s">
        <v>131</v>
      </c>
      <c r="E480" s="204" t="s">
        <v>641</v>
      </c>
      <c r="F480" s="205" t="s">
        <v>642</v>
      </c>
      <c r="G480" s="206" t="s">
        <v>191</v>
      </c>
      <c r="H480" s="207">
        <v>2.8530000000000002</v>
      </c>
      <c r="I480" s="208"/>
      <c r="J480" s="209">
        <f>ROUND(I480*H480,2)</f>
        <v>0</v>
      </c>
      <c r="K480" s="205" t="s">
        <v>135</v>
      </c>
      <c r="L480" s="47"/>
      <c r="M480" s="210" t="s">
        <v>19</v>
      </c>
      <c r="N480" s="211" t="s">
        <v>43</v>
      </c>
      <c r="O480" s="87"/>
      <c r="P480" s="212">
        <f>O480*H480</f>
        <v>0</v>
      </c>
      <c r="Q480" s="212">
        <v>0</v>
      </c>
      <c r="R480" s="212">
        <f>Q480*H480</f>
        <v>0</v>
      </c>
      <c r="S480" s="212">
        <v>0</v>
      </c>
      <c r="T480" s="213">
        <f>S480*H480</f>
        <v>0</v>
      </c>
      <c r="U480" s="41"/>
      <c r="V480" s="41"/>
      <c r="W480" s="41"/>
      <c r="X480" s="41"/>
      <c r="Y480" s="41"/>
      <c r="Z480" s="41"/>
      <c r="AA480" s="41"/>
      <c r="AB480" s="41"/>
      <c r="AC480" s="41"/>
      <c r="AD480" s="41"/>
      <c r="AE480" s="41"/>
      <c r="AR480" s="214" t="s">
        <v>136</v>
      </c>
      <c r="AT480" s="214" t="s">
        <v>131</v>
      </c>
      <c r="AU480" s="214" t="s">
        <v>82</v>
      </c>
      <c r="AY480" s="20" t="s">
        <v>127</v>
      </c>
      <c r="BE480" s="215">
        <f>IF(N480="základní",J480,0)</f>
        <v>0</v>
      </c>
      <c r="BF480" s="215">
        <f>IF(N480="snížená",J480,0)</f>
        <v>0</v>
      </c>
      <c r="BG480" s="215">
        <f>IF(N480="zákl. přenesená",J480,0)</f>
        <v>0</v>
      </c>
      <c r="BH480" s="215">
        <f>IF(N480="sníž. přenesená",J480,0)</f>
        <v>0</v>
      </c>
      <c r="BI480" s="215">
        <f>IF(N480="nulová",J480,0)</f>
        <v>0</v>
      </c>
      <c r="BJ480" s="20" t="s">
        <v>80</v>
      </c>
      <c r="BK480" s="215">
        <f>ROUND(I480*H480,2)</f>
        <v>0</v>
      </c>
      <c r="BL480" s="20" t="s">
        <v>136</v>
      </c>
      <c r="BM480" s="214" t="s">
        <v>643</v>
      </c>
    </row>
    <row r="481" s="2" customFormat="1">
      <c r="A481" s="41"/>
      <c r="B481" s="42"/>
      <c r="C481" s="43"/>
      <c r="D481" s="216" t="s">
        <v>139</v>
      </c>
      <c r="E481" s="43"/>
      <c r="F481" s="217" t="s">
        <v>644</v>
      </c>
      <c r="G481" s="43"/>
      <c r="H481" s="43"/>
      <c r="I481" s="218"/>
      <c r="J481" s="43"/>
      <c r="K481" s="43"/>
      <c r="L481" s="47"/>
      <c r="M481" s="219"/>
      <c r="N481" s="220"/>
      <c r="O481" s="87"/>
      <c r="P481" s="87"/>
      <c r="Q481" s="87"/>
      <c r="R481" s="87"/>
      <c r="S481" s="87"/>
      <c r="T481" s="88"/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41"/>
      <c r="AT481" s="20" t="s">
        <v>139</v>
      </c>
      <c r="AU481" s="20" t="s">
        <v>82</v>
      </c>
    </row>
    <row r="482" s="2" customFormat="1">
      <c r="A482" s="41"/>
      <c r="B482" s="42"/>
      <c r="C482" s="43"/>
      <c r="D482" s="221" t="s">
        <v>141</v>
      </c>
      <c r="E482" s="43"/>
      <c r="F482" s="222" t="s">
        <v>645</v>
      </c>
      <c r="G482" s="43"/>
      <c r="H482" s="43"/>
      <c r="I482" s="218"/>
      <c r="J482" s="43"/>
      <c r="K482" s="43"/>
      <c r="L482" s="47"/>
      <c r="M482" s="219"/>
      <c r="N482" s="220"/>
      <c r="O482" s="87"/>
      <c r="P482" s="87"/>
      <c r="Q482" s="87"/>
      <c r="R482" s="87"/>
      <c r="S482" s="87"/>
      <c r="T482" s="88"/>
      <c r="U482" s="41"/>
      <c r="V482" s="41"/>
      <c r="W482" s="41"/>
      <c r="X482" s="41"/>
      <c r="Y482" s="41"/>
      <c r="Z482" s="41"/>
      <c r="AA482" s="41"/>
      <c r="AB482" s="41"/>
      <c r="AC482" s="41"/>
      <c r="AD482" s="41"/>
      <c r="AE482" s="41"/>
      <c r="AT482" s="20" t="s">
        <v>141</v>
      </c>
      <c r="AU482" s="20" t="s">
        <v>82</v>
      </c>
    </row>
    <row r="483" s="13" customFormat="1">
      <c r="A483" s="13"/>
      <c r="B483" s="223"/>
      <c r="C483" s="224"/>
      <c r="D483" s="216" t="s">
        <v>143</v>
      </c>
      <c r="E483" s="225" t="s">
        <v>19</v>
      </c>
      <c r="F483" s="226" t="s">
        <v>646</v>
      </c>
      <c r="G483" s="224"/>
      <c r="H483" s="227">
        <v>4.5899999999999999</v>
      </c>
      <c r="I483" s="228"/>
      <c r="J483" s="224"/>
      <c r="K483" s="224"/>
      <c r="L483" s="229"/>
      <c r="M483" s="230"/>
      <c r="N483" s="231"/>
      <c r="O483" s="231"/>
      <c r="P483" s="231"/>
      <c r="Q483" s="231"/>
      <c r="R483" s="231"/>
      <c r="S483" s="231"/>
      <c r="T483" s="232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33" t="s">
        <v>143</v>
      </c>
      <c r="AU483" s="233" t="s">
        <v>82</v>
      </c>
      <c r="AV483" s="13" t="s">
        <v>82</v>
      </c>
      <c r="AW483" s="13" t="s">
        <v>33</v>
      </c>
      <c r="AX483" s="13" t="s">
        <v>72</v>
      </c>
      <c r="AY483" s="233" t="s">
        <v>127</v>
      </c>
    </row>
    <row r="484" s="13" customFormat="1">
      <c r="A484" s="13"/>
      <c r="B484" s="223"/>
      <c r="C484" s="224"/>
      <c r="D484" s="216" t="s">
        <v>143</v>
      </c>
      <c r="E484" s="225" t="s">
        <v>19</v>
      </c>
      <c r="F484" s="226" t="s">
        <v>647</v>
      </c>
      <c r="G484" s="224"/>
      <c r="H484" s="227">
        <v>-1.2010000000000001</v>
      </c>
      <c r="I484" s="228"/>
      <c r="J484" s="224"/>
      <c r="K484" s="224"/>
      <c r="L484" s="229"/>
      <c r="M484" s="230"/>
      <c r="N484" s="231"/>
      <c r="O484" s="231"/>
      <c r="P484" s="231"/>
      <c r="Q484" s="231"/>
      <c r="R484" s="231"/>
      <c r="S484" s="231"/>
      <c r="T484" s="232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3" t="s">
        <v>143</v>
      </c>
      <c r="AU484" s="233" t="s">
        <v>82</v>
      </c>
      <c r="AV484" s="13" t="s">
        <v>82</v>
      </c>
      <c r="AW484" s="13" t="s">
        <v>33</v>
      </c>
      <c r="AX484" s="13" t="s">
        <v>72</v>
      </c>
      <c r="AY484" s="233" t="s">
        <v>127</v>
      </c>
    </row>
    <row r="485" s="13" customFormat="1">
      <c r="A485" s="13"/>
      <c r="B485" s="223"/>
      <c r="C485" s="224"/>
      <c r="D485" s="216" t="s">
        <v>143</v>
      </c>
      <c r="E485" s="225" t="s">
        <v>19</v>
      </c>
      <c r="F485" s="226" t="s">
        <v>648</v>
      </c>
      <c r="G485" s="224"/>
      <c r="H485" s="227">
        <v>-0.53600000000000003</v>
      </c>
      <c r="I485" s="228"/>
      <c r="J485" s="224"/>
      <c r="K485" s="224"/>
      <c r="L485" s="229"/>
      <c r="M485" s="230"/>
      <c r="N485" s="231"/>
      <c r="O485" s="231"/>
      <c r="P485" s="231"/>
      <c r="Q485" s="231"/>
      <c r="R485" s="231"/>
      <c r="S485" s="231"/>
      <c r="T485" s="232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3" t="s">
        <v>143</v>
      </c>
      <c r="AU485" s="233" t="s">
        <v>82</v>
      </c>
      <c r="AV485" s="13" t="s">
        <v>82</v>
      </c>
      <c r="AW485" s="13" t="s">
        <v>33</v>
      </c>
      <c r="AX485" s="13" t="s">
        <v>72</v>
      </c>
      <c r="AY485" s="233" t="s">
        <v>127</v>
      </c>
    </row>
    <row r="486" s="14" customFormat="1">
      <c r="A486" s="14"/>
      <c r="B486" s="234"/>
      <c r="C486" s="235"/>
      <c r="D486" s="216" t="s">
        <v>143</v>
      </c>
      <c r="E486" s="236" t="s">
        <v>19</v>
      </c>
      <c r="F486" s="237" t="s">
        <v>146</v>
      </c>
      <c r="G486" s="235"/>
      <c r="H486" s="238">
        <v>2.8530000000000002</v>
      </c>
      <c r="I486" s="239"/>
      <c r="J486" s="235"/>
      <c r="K486" s="235"/>
      <c r="L486" s="240"/>
      <c r="M486" s="241"/>
      <c r="N486" s="242"/>
      <c r="O486" s="242"/>
      <c r="P486" s="242"/>
      <c r="Q486" s="242"/>
      <c r="R486" s="242"/>
      <c r="S486" s="242"/>
      <c r="T486" s="243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44" t="s">
        <v>143</v>
      </c>
      <c r="AU486" s="244" t="s">
        <v>82</v>
      </c>
      <c r="AV486" s="14" t="s">
        <v>136</v>
      </c>
      <c r="AW486" s="14" t="s">
        <v>33</v>
      </c>
      <c r="AX486" s="14" t="s">
        <v>80</v>
      </c>
      <c r="AY486" s="244" t="s">
        <v>127</v>
      </c>
    </row>
    <row r="487" s="2" customFormat="1" ht="21.75" customHeight="1">
      <c r="A487" s="41"/>
      <c r="B487" s="42"/>
      <c r="C487" s="203" t="s">
        <v>649</v>
      </c>
      <c r="D487" s="203" t="s">
        <v>131</v>
      </c>
      <c r="E487" s="204" t="s">
        <v>650</v>
      </c>
      <c r="F487" s="205" t="s">
        <v>651</v>
      </c>
      <c r="G487" s="206" t="s">
        <v>134</v>
      </c>
      <c r="H487" s="207">
        <v>15.300000000000001</v>
      </c>
      <c r="I487" s="208"/>
      <c r="J487" s="209">
        <f>ROUND(I487*H487,2)</f>
        <v>0</v>
      </c>
      <c r="K487" s="205" t="s">
        <v>135</v>
      </c>
      <c r="L487" s="47"/>
      <c r="M487" s="210" t="s">
        <v>19</v>
      </c>
      <c r="N487" s="211" t="s">
        <v>43</v>
      </c>
      <c r="O487" s="87"/>
      <c r="P487" s="212">
        <f>O487*H487</f>
        <v>0</v>
      </c>
      <c r="Q487" s="212">
        <v>0.0045999999999999999</v>
      </c>
      <c r="R487" s="212">
        <f>Q487*H487</f>
        <v>0.070379999999999998</v>
      </c>
      <c r="S487" s="212">
        <v>0</v>
      </c>
      <c r="T487" s="213">
        <f>S487*H487</f>
        <v>0</v>
      </c>
      <c r="U487" s="41"/>
      <c r="V487" s="41"/>
      <c r="W487" s="41"/>
      <c r="X487" s="41"/>
      <c r="Y487" s="41"/>
      <c r="Z487" s="41"/>
      <c r="AA487" s="41"/>
      <c r="AB487" s="41"/>
      <c r="AC487" s="41"/>
      <c r="AD487" s="41"/>
      <c r="AE487" s="41"/>
      <c r="AR487" s="214" t="s">
        <v>136</v>
      </c>
      <c r="AT487" s="214" t="s">
        <v>131</v>
      </c>
      <c r="AU487" s="214" t="s">
        <v>82</v>
      </c>
      <c r="AY487" s="20" t="s">
        <v>127</v>
      </c>
      <c r="BE487" s="215">
        <f>IF(N487="základní",J487,0)</f>
        <v>0</v>
      </c>
      <c r="BF487" s="215">
        <f>IF(N487="snížená",J487,0)</f>
        <v>0</v>
      </c>
      <c r="BG487" s="215">
        <f>IF(N487="zákl. přenesená",J487,0)</f>
        <v>0</v>
      </c>
      <c r="BH487" s="215">
        <f>IF(N487="sníž. přenesená",J487,0)</f>
        <v>0</v>
      </c>
      <c r="BI487" s="215">
        <f>IF(N487="nulová",J487,0)</f>
        <v>0</v>
      </c>
      <c r="BJ487" s="20" t="s">
        <v>80</v>
      </c>
      <c r="BK487" s="215">
        <f>ROUND(I487*H487,2)</f>
        <v>0</v>
      </c>
      <c r="BL487" s="20" t="s">
        <v>136</v>
      </c>
      <c r="BM487" s="214" t="s">
        <v>652</v>
      </c>
    </row>
    <row r="488" s="2" customFormat="1">
      <c r="A488" s="41"/>
      <c r="B488" s="42"/>
      <c r="C488" s="43"/>
      <c r="D488" s="216" t="s">
        <v>139</v>
      </c>
      <c r="E488" s="43"/>
      <c r="F488" s="217" t="s">
        <v>653</v>
      </c>
      <c r="G488" s="43"/>
      <c r="H488" s="43"/>
      <c r="I488" s="218"/>
      <c r="J488" s="43"/>
      <c r="K488" s="43"/>
      <c r="L488" s="47"/>
      <c r="M488" s="219"/>
      <c r="N488" s="220"/>
      <c r="O488" s="87"/>
      <c r="P488" s="87"/>
      <c r="Q488" s="87"/>
      <c r="R488" s="87"/>
      <c r="S488" s="87"/>
      <c r="T488" s="88"/>
      <c r="U488" s="41"/>
      <c r="V488" s="41"/>
      <c r="W488" s="41"/>
      <c r="X488" s="41"/>
      <c r="Y488" s="41"/>
      <c r="Z488" s="41"/>
      <c r="AA488" s="41"/>
      <c r="AB488" s="41"/>
      <c r="AC488" s="41"/>
      <c r="AD488" s="41"/>
      <c r="AE488" s="41"/>
      <c r="AT488" s="20" t="s">
        <v>139</v>
      </c>
      <c r="AU488" s="20" t="s">
        <v>82</v>
      </c>
    </row>
    <row r="489" s="2" customFormat="1">
      <c r="A489" s="41"/>
      <c r="B489" s="42"/>
      <c r="C489" s="43"/>
      <c r="D489" s="221" t="s">
        <v>141</v>
      </c>
      <c r="E489" s="43"/>
      <c r="F489" s="222" t="s">
        <v>654</v>
      </c>
      <c r="G489" s="43"/>
      <c r="H489" s="43"/>
      <c r="I489" s="218"/>
      <c r="J489" s="43"/>
      <c r="K489" s="43"/>
      <c r="L489" s="47"/>
      <c r="M489" s="219"/>
      <c r="N489" s="220"/>
      <c r="O489" s="87"/>
      <c r="P489" s="87"/>
      <c r="Q489" s="87"/>
      <c r="R489" s="87"/>
      <c r="S489" s="87"/>
      <c r="T489" s="88"/>
      <c r="U489" s="41"/>
      <c r="V489" s="41"/>
      <c r="W489" s="41"/>
      <c r="X489" s="41"/>
      <c r="Y489" s="41"/>
      <c r="Z489" s="41"/>
      <c r="AA489" s="41"/>
      <c r="AB489" s="41"/>
      <c r="AC489" s="41"/>
      <c r="AD489" s="41"/>
      <c r="AE489" s="41"/>
      <c r="AT489" s="20" t="s">
        <v>141</v>
      </c>
      <c r="AU489" s="20" t="s">
        <v>82</v>
      </c>
    </row>
    <row r="490" s="13" customFormat="1">
      <c r="A490" s="13"/>
      <c r="B490" s="223"/>
      <c r="C490" s="224"/>
      <c r="D490" s="216" t="s">
        <v>143</v>
      </c>
      <c r="E490" s="225" t="s">
        <v>19</v>
      </c>
      <c r="F490" s="226" t="s">
        <v>655</v>
      </c>
      <c r="G490" s="224"/>
      <c r="H490" s="227">
        <v>15.300000000000001</v>
      </c>
      <c r="I490" s="228"/>
      <c r="J490" s="224"/>
      <c r="K490" s="224"/>
      <c r="L490" s="229"/>
      <c r="M490" s="230"/>
      <c r="N490" s="231"/>
      <c r="O490" s="231"/>
      <c r="P490" s="231"/>
      <c r="Q490" s="231"/>
      <c r="R490" s="231"/>
      <c r="S490" s="231"/>
      <c r="T490" s="232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33" t="s">
        <v>143</v>
      </c>
      <c r="AU490" s="233" t="s">
        <v>82</v>
      </c>
      <c r="AV490" s="13" t="s">
        <v>82</v>
      </c>
      <c r="AW490" s="13" t="s">
        <v>33</v>
      </c>
      <c r="AX490" s="13" t="s">
        <v>80</v>
      </c>
      <c r="AY490" s="233" t="s">
        <v>127</v>
      </c>
    </row>
    <row r="491" s="2" customFormat="1" ht="24.15" customHeight="1">
      <c r="A491" s="41"/>
      <c r="B491" s="42"/>
      <c r="C491" s="203" t="s">
        <v>656</v>
      </c>
      <c r="D491" s="203" t="s">
        <v>131</v>
      </c>
      <c r="E491" s="204" t="s">
        <v>657</v>
      </c>
      <c r="F491" s="205" t="s">
        <v>658</v>
      </c>
      <c r="G491" s="206" t="s">
        <v>134</v>
      </c>
      <c r="H491" s="207">
        <v>15.300000000000001</v>
      </c>
      <c r="I491" s="208"/>
      <c r="J491" s="209">
        <f>ROUND(I491*H491,2)</f>
        <v>0</v>
      </c>
      <c r="K491" s="205" t="s">
        <v>135</v>
      </c>
      <c r="L491" s="47"/>
      <c r="M491" s="210" t="s">
        <v>19</v>
      </c>
      <c r="N491" s="211" t="s">
        <v>43</v>
      </c>
      <c r="O491" s="87"/>
      <c r="P491" s="212">
        <f>O491*H491</f>
        <v>0</v>
      </c>
      <c r="Q491" s="212">
        <v>0</v>
      </c>
      <c r="R491" s="212">
        <f>Q491*H491</f>
        <v>0</v>
      </c>
      <c r="S491" s="212">
        <v>0</v>
      </c>
      <c r="T491" s="213">
        <f>S491*H491</f>
        <v>0</v>
      </c>
      <c r="U491" s="41"/>
      <c r="V491" s="41"/>
      <c r="W491" s="41"/>
      <c r="X491" s="41"/>
      <c r="Y491" s="41"/>
      <c r="Z491" s="41"/>
      <c r="AA491" s="41"/>
      <c r="AB491" s="41"/>
      <c r="AC491" s="41"/>
      <c r="AD491" s="41"/>
      <c r="AE491" s="41"/>
      <c r="AR491" s="214" t="s">
        <v>136</v>
      </c>
      <c r="AT491" s="214" t="s">
        <v>131</v>
      </c>
      <c r="AU491" s="214" t="s">
        <v>82</v>
      </c>
      <c r="AY491" s="20" t="s">
        <v>127</v>
      </c>
      <c r="BE491" s="215">
        <f>IF(N491="základní",J491,0)</f>
        <v>0</v>
      </c>
      <c r="BF491" s="215">
        <f>IF(N491="snížená",J491,0)</f>
        <v>0</v>
      </c>
      <c r="BG491" s="215">
        <f>IF(N491="zákl. přenesená",J491,0)</f>
        <v>0</v>
      </c>
      <c r="BH491" s="215">
        <f>IF(N491="sníž. přenesená",J491,0)</f>
        <v>0</v>
      </c>
      <c r="BI491" s="215">
        <f>IF(N491="nulová",J491,0)</f>
        <v>0</v>
      </c>
      <c r="BJ491" s="20" t="s">
        <v>80</v>
      </c>
      <c r="BK491" s="215">
        <f>ROUND(I491*H491,2)</f>
        <v>0</v>
      </c>
      <c r="BL491" s="20" t="s">
        <v>136</v>
      </c>
      <c r="BM491" s="214" t="s">
        <v>659</v>
      </c>
    </row>
    <row r="492" s="2" customFormat="1">
      <c r="A492" s="41"/>
      <c r="B492" s="42"/>
      <c r="C492" s="43"/>
      <c r="D492" s="216" t="s">
        <v>139</v>
      </c>
      <c r="E492" s="43"/>
      <c r="F492" s="217" t="s">
        <v>660</v>
      </c>
      <c r="G492" s="43"/>
      <c r="H492" s="43"/>
      <c r="I492" s="218"/>
      <c r="J492" s="43"/>
      <c r="K492" s="43"/>
      <c r="L492" s="47"/>
      <c r="M492" s="219"/>
      <c r="N492" s="220"/>
      <c r="O492" s="87"/>
      <c r="P492" s="87"/>
      <c r="Q492" s="87"/>
      <c r="R492" s="87"/>
      <c r="S492" s="87"/>
      <c r="T492" s="88"/>
      <c r="U492" s="41"/>
      <c r="V492" s="41"/>
      <c r="W492" s="41"/>
      <c r="X492" s="41"/>
      <c r="Y492" s="41"/>
      <c r="Z492" s="41"/>
      <c r="AA492" s="41"/>
      <c r="AB492" s="41"/>
      <c r="AC492" s="41"/>
      <c r="AD492" s="41"/>
      <c r="AE492" s="41"/>
      <c r="AT492" s="20" t="s">
        <v>139</v>
      </c>
      <c r="AU492" s="20" t="s">
        <v>82</v>
      </c>
    </row>
    <row r="493" s="2" customFormat="1">
      <c r="A493" s="41"/>
      <c r="B493" s="42"/>
      <c r="C493" s="43"/>
      <c r="D493" s="221" t="s">
        <v>141</v>
      </c>
      <c r="E493" s="43"/>
      <c r="F493" s="222" t="s">
        <v>661</v>
      </c>
      <c r="G493" s="43"/>
      <c r="H493" s="43"/>
      <c r="I493" s="218"/>
      <c r="J493" s="43"/>
      <c r="K493" s="43"/>
      <c r="L493" s="47"/>
      <c r="M493" s="219"/>
      <c r="N493" s="220"/>
      <c r="O493" s="87"/>
      <c r="P493" s="87"/>
      <c r="Q493" s="87"/>
      <c r="R493" s="87"/>
      <c r="S493" s="87"/>
      <c r="T493" s="88"/>
      <c r="U493" s="41"/>
      <c r="V493" s="41"/>
      <c r="W493" s="41"/>
      <c r="X493" s="41"/>
      <c r="Y493" s="41"/>
      <c r="Z493" s="41"/>
      <c r="AA493" s="41"/>
      <c r="AB493" s="41"/>
      <c r="AC493" s="41"/>
      <c r="AD493" s="41"/>
      <c r="AE493" s="41"/>
      <c r="AT493" s="20" t="s">
        <v>141</v>
      </c>
      <c r="AU493" s="20" t="s">
        <v>82</v>
      </c>
    </row>
    <row r="494" s="12" customFormat="1" ht="22.8" customHeight="1">
      <c r="A494" s="12"/>
      <c r="B494" s="187"/>
      <c r="C494" s="188"/>
      <c r="D494" s="189" t="s">
        <v>71</v>
      </c>
      <c r="E494" s="201" t="s">
        <v>162</v>
      </c>
      <c r="F494" s="201" t="s">
        <v>662</v>
      </c>
      <c r="G494" s="188"/>
      <c r="H494" s="188"/>
      <c r="I494" s="191"/>
      <c r="J494" s="202">
        <f>BK494</f>
        <v>0</v>
      </c>
      <c r="K494" s="188"/>
      <c r="L494" s="193"/>
      <c r="M494" s="194"/>
      <c r="N494" s="195"/>
      <c r="O494" s="195"/>
      <c r="P494" s="196">
        <f>SUM(P495:P504)</f>
        <v>0</v>
      </c>
      <c r="Q494" s="195"/>
      <c r="R494" s="196">
        <f>SUM(R495:R504)</f>
        <v>0.70363680000000006</v>
      </c>
      <c r="S494" s="195"/>
      <c r="T494" s="197">
        <f>SUM(T495:T504)</f>
        <v>0</v>
      </c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R494" s="198" t="s">
        <v>80</v>
      </c>
      <c r="AT494" s="199" t="s">
        <v>71</v>
      </c>
      <c r="AU494" s="199" t="s">
        <v>80</v>
      </c>
      <c r="AY494" s="198" t="s">
        <v>127</v>
      </c>
      <c r="BK494" s="200">
        <f>SUM(BK495:BK504)</f>
        <v>0</v>
      </c>
    </row>
    <row r="495" s="2" customFormat="1" ht="24.15" customHeight="1">
      <c r="A495" s="41"/>
      <c r="B495" s="42"/>
      <c r="C495" s="203" t="s">
        <v>663</v>
      </c>
      <c r="D495" s="203" t="s">
        <v>131</v>
      </c>
      <c r="E495" s="204" t="s">
        <v>664</v>
      </c>
      <c r="F495" s="205" t="s">
        <v>665</v>
      </c>
      <c r="G495" s="206" t="s">
        <v>134</v>
      </c>
      <c r="H495" s="207">
        <v>0.68000000000000005</v>
      </c>
      <c r="I495" s="208"/>
      <c r="J495" s="209">
        <f>ROUND(I495*H495,2)</f>
        <v>0</v>
      </c>
      <c r="K495" s="205" t="s">
        <v>135</v>
      </c>
      <c r="L495" s="47"/>
      <c r="M495" s="210" t="s">
        <v>19</v>
      </c>
      <c r="N495" s="211" t="s">
        <v>43</v>
      </c>
      <c r="O495" s="87"/>
      <c r="P495" s="212">
        <f>O495*H495</f>
        <v>0</v>
      </c>
      <c r="Q495" s="212">
        <v>0.13403999999999999</v>
      </c>
      <c r="R495" s="212">
        <f>Q495*H495</f>
        <v>0.091147199999999998</v>
      </c>
      <c r="S495" s="212">
        <v>0</v>
      </c>
      <c r="T495" s="213">
        <f>S495*H495</f>
        <v>0</v>
      </c>
      <c r="U495" s="41"/>
      <c r="V495" s="41"/>
      <c r="W495" s="41"/>
      <c r="X495" s="41"/>
      <c r="Y495" s="41"/>
      <c r="Z495" s="41"/>
      <c r="AA495" s="41"/>
      <c r="AB495" s="41"/>
      <c r="AC495" s="41"/>
      <c r="AD495" s="41"/>
      <c r="AE495" s="41"/>
      <c r="AR495" s="214" t="s">
        <v>136</v>
      </c>
      <c r="AT495" s="214" t="s">
        <v>131</v>
      </c>
      <c r="AU495" s="214" t="s">
        <v>82</v>
      </c>
      <c r="AY495" s="20" t="s">
        <v>127</v>
      </c>
      <c r="BE495" s="215">
        <f>IF(N495="základní",J495,0)</f>
        <v>0</v>
      </c>
      <c r="BF495" s="215">
        <f>IF(N495="snížená",J495,0)</f>
        <v>0</v>
      </c>
      <c r="BG495" s="215">
        <f>IF(N495="zákl. přenesená",J495,0)</f>
        <v>0</v>
      </c>
      <c r="BH495" s="215">
        <f>IF(N495="sníž. přenesená",J495,0)</f>
        <v>0</v>
      </c>
      <c r="BI495" s="215">
        <f>IF(N495="nulová",J495,0)</f>
        <v>0</v>
      </c>
      <c r="BJ495" s="20" t="s">
        <v>80</v>
      </c>
      <c r="BK495" s="215">
        <f>ROUND(I495*H495,2)</f>
        <v>0</v>
      </c>
      <c r="BL495" s="20" t="s">
        <v>136</v>
      </c>
      <c r="BM495" s="214" t="s">
        <v>666</v>
      </c>
    </row>
    <row r="496" s="2" customFormat="1">
      <c r="A496" s="41"/>
      <c r="B496" s="42"/>
      <c r="C496" s="43"/>
      <c r="D496" s="216" t="s">
        <v>139</v>
      </c>
      <c r="E496" s="43"/>
      <c r="F496" s="217" t="s">
        <v>667</v>
      </c>
      <c r="G496" s="43"/>
      <c r="H496" s="43"/>
      <c r="I496" s="218"/>
      <c r="J496" s="43"/>
      <c r="K496" s="43"/>
      <c r="L496" s="47"/>
      <c r="M496" s="219"/>
      <c r="N496" s="220"/>
      <c r="O496" s="87"/>
      <c r="P496" s="87"/>
      <c r="Q496" s="87"/>
      <c r="R496" s="87"/>
      <c r="S496" s="87"/>
      <c r="T496" s="88"/>
      <c r="U496" s="41"/>
      <c r="V496" s="41"/>
      <c r="W496" s="41"/>
      <c r="X496" s="41"/>
      <c r="Y496" s="41"/>
      <c r="Z496" s="41"/>
      <c r="AA496" s="41"/>
      <c r="AB496" s="41"/>
      <c r="AC496" s="41"/>
      <c r="AD496" s="41"/>
      <c r="AE496" s="41"/>
      <c r="AT496" s="20" t="s">
        <v>139</v>
      </c>
      <c r="AU496" s="20" t="s">
        <v>82</v>
      </c>
    </row>
    <row r="497" s="2" customFormat="1">
      <c r="A497" s="41"/>
      <c r="B497" s="42"/>
      <c r="C497" s="43"/>
      <c r="D497" s="221" t="s">
        <v>141</v>
      </c>
      <c r="E497" s="43"/>
      <c r="F497" s="222" t="s">
        <v>668</v>
      </c>
      <c r="G497" s="43"/>
      <c r="H497" s="43"/>
      <c r="I497" s="218"/>
      <c r="J497" s="43"/>
      <c r="K497" s="43"/>
      <c r="L497" s="47"/>
      <c r="M497" s="219"/>
      <c r="N497" s="220"/>
      <c r="O497" s="87"/>
      <c r="P497" s="87"/>
      <c r="Q497" s="87"/>
      <c r="R497" s="87"/>
      <c r="S497" s="87"/>
      <c r="T497" s="88"/>
      <c r="U497" s="41"/>
      <c r="V497" s="41"/>
      <c r="W497" s="41"/>
      <c r="X497" s="41"/>
      <c r="Y497" s="41"/>
      <c r="Z497" s="41"/>
      <c r="AA497" s="41"/>
      <c r="AB497" s="41"/>
      <c r="AC497" s="41"/>
      <c r="AD497" s="41"/>
      <c r="AE497" s="41"/>
      <c r="AT497" s="20" t="s">
        <v>141</v>
      </c>
      <c r="AU497" s="20" t="s">
        <v>82</v>
      </c>
    </row>
    <row r="498" s="13" customFormat="1">
      <c r="A498" s="13"/>
      <c r="B498" s="223"/>
      <c r="C498" s="224"/>
      <c r="D498" s="216" t="s">
        <v>143</v>
      </c>
      <c r="E498" s="225" t="s">
        <v>19</v>
      </c>
      <c r="F498" s="226" t="s">
        <v>669</v>
      </c>
      <c r="G498" s="224"/>
      <c r="H498" s="227">
        <v>0.68000000000000005</v>
      </c>
      <c r="I498" s="228"/>
      <c r="J498" s="224"/>
      <c r="K498" s="224"/>
      <c r="L498" s="229"/>
      <c r="M498" s="230"/>
      <c r="N498" s="231"/>
      <c r="O498" s="231"/>
      <c r="P498" s="231"/>
      <c r="Q498" s="231"/>
      <c r="R498" s="231"/>
      <c r="S498" s="231"/>
      <c r="T498" s="232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33" t="s">
        <v>143</v>
      </c>
      <c r="AU498" s="233" t="s">
        <v>82</v>
      </c>
      <c r="AV498" s="13" t="s">
        <v>82</v>
      </c>
      <c r="AW498" s="13" t="s">
        <v>33</v>
      </c>
      <c r="AX498" s="13" t="s">
        <v>80</v>
      </c>
      <c r="AY498" s="233" t="s">
        <v>127</v>
      </c>
    </row>
    <row r="499" s="2" customFormat="1" ht="16.5" customHeight="1">
      <c r="A499" s="41"/>
      <c r="B499" s="42"/>
      <c r="C499" s="266" t="s">
        <v>670</v>
      </c>
      <c r="D499" s="266" t="s">
        <v>255</v>
      </c>
      <c r="E499" s="267" t="s">
        <v>671</v>
      </c>
      <c r="F499" s="268" t="s">
        <v>672</v>
      </c>
      <c r="G499" s="269" t="s">
        <v>134</v>
      </c>
      <c r="H499" s="270">
        <v>0.748</v>
      </c>
      <c r="I499" s="271"/>
      <c r="J499" s="272">
        <f>ROUND(I499*H499,2)</f>
        <v>0</v>
      </c>
      <c r="K499" s="268" t="s">
        <v>135</v>
      </c>
      <c r="L499" s="273"/>
      <c r="M499" s="274" t="s">
        <v>19</v>
      </c>
      <c r="N499" s="275" t="s">
        <v>43</v>
      </c>
      <c r="O499" s="87"/>
      <c r="P499" s="212">
        <f>O499*H499</f>
        <v>0</v>
      </c>
      <c r="Q499" s="212">
        <v>0.77000000000000002</v>
      </c>
      <c r="R499" s="212">
        <f>Q499*H499</f>
        <v>0.57596000000000003</v>
      </c>
      <c r="S499" s="212">
        <v>0</v>
      </c>
      <c r="T499" s="213">
        <f>S499*H499</f>
        <v>0</v>
      </c>
      <c r="U499" s="41"/>
      <c r="V499" s="41"/>
      <c r="W499" s="41"/>
      <c r="X499" s="41"/>
      <c r="Y499" s="41"/>
      <c r="Z499" s="41"/>
      <c r="AA499" s="41"/>
      <c r="AB499" s="41"/>
      <c r="AC499" s="41"/>
      <c r="AD499" s="41"/>
      <c r="AE499" s="41"/>
      <c r="AR499" s="214" t="s">
        <v>181</v>
      </c>
      <c r="AT499" s="214" t="s">
        <v>255</v>
      </c>
      <c r="AU499" s="214" t="s">
        <v>82</v>
      </c>
      <c r="AY499" s="20" t="s">
        <v>127</v>
      </c>
      <c r="BE499" s="215">
        <f>IF(N499="základní",J499,0)</f>
        <v>0</v>
      </c>
      <c r="BF499" s="215">
        <f>IF(N499="snížená",J499,0)</f>
        <v>0</v>
      </c>
      <c r="BG499" s="215">
        <f>IF(N499="zákl. přenesená",J499,0)</f>
        <v>0</v>
      </c>
      <c r="BH499" s="215">
        <f>IF(N499="sníž. přenesená",J499,0)</f>
        <v>0</v>
      </c>
      <c r="BI499" s="215">
        <f>IF(N499="nulová",J499,0)</f>
        <v>0</v>
      </c>
      <c r="BJ499" s="20" t="s">
        <v>80</v>
      </c>
      <c r="BK499" s="215">
        <f>ROUND(I499*H499,2)</f>
        <v>0</v>
      </c>
      <c r="BL499" s="20" t="s">
        <v>136</v>
      </c>
      <c r="BM499" s="214" t="s">
        <v>673</v>
      </c>
    </row>
    <row r="500" s="2" customFormat="1">
      <c r="A500" s="41"/>
      <c r="B500" s="42"/>
      <c r="C500" s="43"/>
      <c r="D500" s="216" t="s">
        <v>139</v>
      </c>
      <c r="E500" s="43"/>
      <c r="F500" s="217" t="s">
        <v>672</v>
      </c>
      <c r="G500" s="43"/>
      <c r="H500" s="43"/>
      <c r="I500" s="218"/>
      <c r="J500" s="43"/>
      <c r="K500" s="43"/>
      <c r="L500" s="47"/>
      <c r="M500" s="219"/>
      <c r="N500" s="220"/>
      <c r="O500" s="87"/>
      <c r="P500" s="87"/>
      <c r="Q500" s="87"/>
      <c r="R500" s="87"/>
      <c r="S500" s="87"/>
      <c r="T500" s="88"/>
      <c r="U500" s="41"/>
      <c r="V500" s="41"/>
      <c r="W500" s="41"/>
      <c r="X500" s="41"/>
      <c r="Y500" s="41"/>
      <c r="Z500" s="41"/>
      <c r="AA500" s="41"/>
      <c r="AB500" s="41"/>
      <c r="AC500" s="41"/>
      <c r="AD500" s="41"/>
      <c r="AE500" s="41"/>
      <c r="AT500" s="20" t="s">
        <v>139</v>
      </c>
      <c r="AU500" s="20" t="s">
        <v>82</v>
      </c>
    </row>
    <row r="501" s="13" customFormat="1">
      <c r="A501" s="13"/>
      <c r="B501" s="223"/>
      <c r="C501" s="224"/>
      <c r="D501" s="216" t="s">
        <v>143</v>
      </c>
      <c r="E501" s="224"/>
      <c r="F501" s="226" t="s">
        <v>674</v>
      </c>
      <c r="G501" s="224"/>
      <c r="H501" s="227">
        <v>0.748</v>
      </c>
      <c r="I501" s="228"/>
      <c r="J501" s="224"/>
      <c r="K501" s="224"/>
      <c r="L501" s="229"/>
      <c r="M501" s="230"/>
      <c r="N501" s="231"/>
      <c r="O501" s="231"/>
      <c r="P501" s="231"/>
      <c r="Q501" s="231"/>
      <c r="R501" s="231"/>
      <c r="S501" s="231"/>
      <c r="T501" s="232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3" t="s">
        <v>143</v>
      </c>
      <c r="AU501" s="233" t="s">
        <v>82</v>
      </c>
      <c r="AV501" s="13" t="s">
        <v>82</v>
      </c>
      <c r="AW501" s="13" t="s">
        <v>4</v>
      </c>
      <c r="AX501" s="13" t="s">
        <v>80</v>
      </c>
      <c r="AY501" s="233" t="s">
        <v>127</v>
      </c>
    </row>
    <row r="502" s="2" customFormat="1" ht="24.15" customHeight="1">
      <c r="A502" s="41"/>
      <c r="B502" s="42"/>
      <c r="C502" s="203" t="s">
        <v>675</v>
      </c>
      <c r="D502" s="203" t="s">
        <v>131</v>
      </c>
      <c r="E502" s="204" t="s">
        <v>676</v>
      </c>
      <c r="F502" s="205" t="s">
        <v>677</v>
      </c>
      <c r="G502" s="206" t="s">
        <v>134</v>
      </c>
      <c r="H502" s="207">
        <v>0.68000000000000005</v>
      </c>
      <c r="I502" s="208"/>
      <c r="J502" s="209">
        <f>ROUND(I502*H502,2)</f>
        <v>0</v>
      </c>
      <c r="K502" s="205" t="s">
        <v>135</v>
      </c>
      <c r="L502" s="47"/>
      <c r="M502" s="210" t="s">
        <v>19</v>
      </c>
      <c r="N502" s="211" t="s">
        <v>43</v>
      </c>
      <c r="O502" s="87"/>
      <c r="P502" s="212">
        <f>O502*H502</f>
        <v>0</v>
      </c>
      <c r="Q502" s="212">
        <v>0.053719999999999997</v>
      </c>
      <c r="R502" s="212">
        <f>Q502*H502</f>
        <v>0.036529600000000002</v>
      </c>
      <c r="S502" s="212">
        <v>0</v>
      </c>
      <c r="T502" s="213">
        <f>S502*H502</f>
        <v>0</v>
      </c>
      <c r="U502" s="41"/>
      <c r="V502" s="41"/>
      <c r="W502" s="41"/>
      <c r="X502" s="41"/>
      <c r="Y502" s="41"/>
      <c r="Z502" s="41"/>
      <c r="AA502" s="41"/>
      <c r="AB502" s="41"/>
      <c r="AC502" s="41"/>
      <c r="AD502" s="41"/>
      <c r="AE502" s="41"/>
      <c r="AR502" s="214" t="s">
        <v>136</v>
      </c>
      <c r="AT502" s="214" t="s">
        <v>131</v>
      </c>
      <c r="AU502" s="214" t="s">
        <v>82</v>
      </c>
      <c r="AY502" s="20" t="s">
        <v>127</v>
      </c>
      <c r="BE502" s="215">
        <f>IF(N502="základní",J502,0)</f>
        <v>0</v>
      </c>
      <c r="BF502" s="215">
        <f>IF(N502="snížená",J502,0)</f>
        <v>0</v>
      </c>
      <c r="BG502" s="215">
        <f>IF(N502="zákl. přenesená",J502,0)</f>
        <v>0</v>
      </c>
      <c r="BH502" s="215">
        <f>IF(N502="sníž. přenesená",J502,0)</f>
        <v>0</v>
      </c>
      <c r="BI502" s="215">
        <f>IF(N502="nulová",J502,0)</f>
        <v>0</v>
      </c>
      <c r="BJ502" s="20" t="s">
        <v>80</v>
      </c>
      <c r="BK502" s="215">
        <f>ROUND(I502*H502,2)</f>
        <v>0</v>
      </c>
      <c r="BL502" s="20" t="s">
        <v>136</v>
      </c>
      <c r="BM502" s="214" t="s">
        <v>678</v>
      </c>
    </row>
    <row r="503" s="2" customFormat="1">
      <c r="A503" s="41"/>
      <c r="B503" s="42"/>
      <c r="C503" s="43"/>
      <c r="D503" s="216" t="s">
        <v>139</v>
      </c>
      <c r="E503" s="43"/>
      <c r="F503" s="217" t="s">
        <v>679</v>
      </c>
      <c r="G503" s="43"/>
      <c r="H503" s="43"/>
      <c r="I503" s="218"/>
      <c r="J503" s="43"/>
      <c r="K503" s="43"/>
      <c r="L503" s="47"/>
      <c r="M503" s="219"/>
      <c r="N503" s="220"/>
      <c r="O503" s="87"/>
      <c r="P503" s="87"/>
      <c r="Q503" s="87"/>
      <c r="R503" s="87"/>
      <c r="S503" s="87"/>
      <c r="T503" s="88"/>
      <c r="U503" s="41"/>
      <c r="V503" s="41"/>
      <c r="W503" s="41"/>
      <c r="X503" s="41"/>
      <c r="Y503" s="41"/>
      <c r="Z503" s="41"/>
      <c r="AA503" s="41"/>
      <c r="AB503" s="41"/>
      <c r="AC503" s="41"/>
      <c r="AD503" s="41"/>
      <c r="AE503" s="41"/>
      <c r="AT503" s="20" t="s">
        <v>139</v>
      </c>
      <c r="AU503" s="20" t="s">
        <v>82</v>
      </c>
    </row>
    <row r="504" s="2" customFormat="1">
      <c r="A504" s="41"/>
      <c r="B504" s="42"/>
      <c r="C504" s="43"/>
      <c r="D504" s="221" t="s">
        <v>141</v>
      </c>
      <c r="E504" s="43"/>
      <c r="F504" s="222" t="s">
        <v>680</v>
      </c>
      <c r="G504" s="43"/>
      <c r="H504" s="43"/>
      <c r="I504" s="218"/>
      <c r="J504" s="43"/>
      <c r="K504" s="43"/>
      <c r="L504" s="47"/>
      <c r="M504" s="219"/>
      <c r="N504" s="220"/>
      <c r="O504" s="87"/>
      <c r="P504" s="87"/>
      <c r="Q504" s="87"/>
      <c r="R504" s="87"/>
      <c r="S504" s="87"/>
      <c r="T504" s="88"/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41"/>
      <c r="AT504" s="20" t="s">
        <v>141</v>
      </c>
      <c r="AU504" s="20" t="s">
        <v>82</v>
      </c>
    </row>
    <row r="505" s="12" customFormat="1" ht="22.8" customHeight="1">
      <c r="A505" s="12"/>
      <c r="B505" s="187"/>
      <c r="C505" s="188"/>
      <c r="D505" s="189" t="s">
        <v>71</v>
      </c>
      <c r="E505" s="201" t="s">
        <v>181</v>
      </c>
      <c r="F505" s="201" t="s">
        <v>681</v>
      </c>
      <c r="G505" s="188"/>
      <c r="H505" s="188"/>
      <c r="I505" s="191"/>
      <c r="J505" s="202">
        <f>BK505</f>
        <v>0</v>
      </c>
      <c r="K505" s="188"/>
      <c r="L505" s="193"/>
      <c r="M505" s="194"/>
      <c r="N505" s="195"/>
      <c r="O505" s="195"/>
      <c r="P505" s="196">
        <f>SUM(P506:P615)</f>
        <v>0</v>
      </c>
      <c r="Q505" s="195"/>
      <c r="R505" s="196">
        <f>SUM(R506:R615)</f>
        <v>57.475044300000008</v>
      </c>
      <c r="S505" s="195"/>
      <c r="T505" s="197">
        <f>SUM(T506:T615)</f>
        <v>0</v>
      </c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R505" s="198" t="s">
        <v>80</v>
      </c>
      <c r="AT505" s="199" t="s">
        <v>71</v>
      </c>
      <c r="AU505" s="199" t="s">
        <v>80</v>
      </c>
      <c r="AY505" s="198" t="s">
        <v>127</v>
      </c>
      <c r="BK505" s="200">
        <f>SUM(BK506:BK615)</f>
        <v>0</v>
      </c>
    </row>
    <row r="506" s="2" customFormat="1" ht="24.15" customHeight="1">
      <c r="A506" s="41"/>
      <c r="B506" s="42"/>
      <c r="C506" s="203" t="s">
        <v>682</v>
      </c>
      <c r="D506" s="203" t="s">
        <v>131</v>
      </c>
      <c r="E506" s="204" t="s">
        <v>683</v>
      </c>
      <c r="F506" s="205" t="s">
        <v>684</v>
      </c>
      <c r="G506" s="206" t="s">
        <v>249</v>
      </c>
      <c r="H506" s="207">
        <v>268</v>
      </c>
      <c r="I506" s="208"/>
      <c r="J506" s="209">
        <f>ROUND(I506*H506,2)</f>
        <v>0</v>
      </c>
      <c r="K506" s="205" t="s">
        <v>135</v>
      </c>
      <c r="L506" s="47"/>
      <c r="M506" s="210" t="s">
        <v>19</v>
      </c>
      <c r="N506" s="211" t="s">
        <v>43</v>
      </c>
      <c r="O506" s="87"/>
      <c r="P506" s="212">
        <f>O506*H506</f>
        <v>0</v>
      </c>
      <c r="Q506" s="212">
        <v>2.0000000000000002E-05</v>
      </c>
      <c r="R506" s="212">
        <f>Q506*H506</f>
        <v>0.0053600000000000002</v>
      </c>
      <c r="S506" s="212">
        <v>0</v>
      </c>
      <c r="T506" s="213">
        <f>S506*H506</f>
        <v>0</v>
      </c>
      <c r="U506" s="41"/>
      <c r="V506" s="41"/>
      <c r="W506" s="41"/>
      <c r="X506" s="41"/>
      <c r="Y506" s="41"/>
      <c r="Z506" s="41"/>
      <c r="AA506" s="41"/>
      <c r="AB506" s="41"/>
      <c r="AC506" s="41"/>
      <c r="AD506" s="41"/>
      <c r="AE506" s="41"/>
      <c r="AR506" s="214" t="s">
        <v>136</v>
      </c>
      <c r="AT506" s="214" t="s">
        <v>131</v>
      </c>
      <c r="AU506" s="214" t="s">
        <v>82</v>
      </c>
      <c r="AY506" s="20" t="s">
        <v>127</v>
      </c>
      <c r="BE506" s="215">
        <f>IF(N506="základní",J506,0)</f>
        <v>0</v>
      </c>
      <c r="BF506" s="215">
        <f>IF(N506="snížená",J506,0)</f>
        <v>0</v>
      </c>
      <c r="BG506" s="215">
        <f>IF(N506="zákl. přenesená",J506,0)</f>
        <v>0</v>
      </c>
      <c r="BH506" s="215">
        <f>IF(N506="sníž. přenesená",J506,0)</f>
        <v>0</v>
      </c>
      <c r="BI506" s="215">
        <f>IF(N506="nulová",J506,0)</f>
        <v>0</v>
      </c>
      <c r="BJ506" s="20" t="s">
        <v>80</v>
      </c>
      <c r="BK506" s="215">
        <f>ROUND(I506*H506,2)</f>
        <v>0</v>
      </c>
      <c r="BL506" s="20" t="s">
        <v>136</v>
      </c>
      <c r="BM506" s="214" t="s">
        <v>685</v>
      </c>
    </row>
    <row r="507" s="2" customFormat="1">
      <c r="A507" s="41"/>
      <c r="B507" s="42"/>
      <c r="C507" s="43"/>
      <c r="D507" s="216" t="s">
        <v>139</v>
      </c>
      <c r="E507" s="43"/>
      <c r="F507" s="217" t="s">
        <v>686</v>
      </c>
      <c r="G507" s="43"/>
      <c r="H507" s="43"/>
      <c r="I507" s="218"/>
      <c r="J507" s="43"/>
      <c r="K507" s="43"/>
      <c r="L507" s="47"/>
      <c r="M507" s="219"/>
      <c r="N507" s="220"/>
      <c r="O507" s="87"/>
      <c r="P507" s="87"/>
      <c r="Q507" s="87"/>
      <c r="R507" s="87"/>
      <c r="S507" s="87"/>
      <c r="T507" s="88"/>
      <c r="U507" s="41"/>
      <c r="V507" s="41"/>
      <c r="W507" s="41"/>
      <c r="X507" s="41"/>
      <c r="Y507" s="41"/>
      <c r="Z507" s="41"/>
      <c r="AA507" s="41"/>
      <c r="AB507" s="41"/>
      <c r="AC507" s="41"/>
      <c r="AD507" s="41"/>
      <c r="AE507" s="41"/>
      <c r="AT507" s="20" t="s">
        <v>139</v>
      </c>
      <c r="AU507" s="20" t="s">
        <v>82</v>
      </c>
    </row>
    <row r="508" s="2" customFormat="1">
      <c r="A508" s="41"/>
      <c r="B508" s="42"/>
      <c r="C508" s="43"/>
      <c r="D508" s="221" t="s">
        <v>141</v>
      </c>
      <c r="E508" s="43"/>
      <c r="F508" s="222" t="s">
        <v>687</v>
      </c>
      <c r="G508" s="43"/>
      <c r="H508" s="43"/>
      <c r="I508" s="218"/>
      <c r="J508" s="43"/>
      <c r="K508" s="43"/>
      <c r="L508" s="47"/>
      <c r="M508" s="219"/>
      <c r="N508" s="220"/>
      <c r="O508" s="87"/>
      <c r="P508" s="87"/>
      <c r="Q508" s="87"/>
      <c r="R508" s="87"/>
      <c r="S508" s="87"/>
      <c r="T508" s="88"/>
      <c r="U508" s="41"/>
      <c r="V508" s="41"/>
      <c r="W508" s="41"/>
      <c r="X508" s="41"/>
      <c r="Y508" s="41"/>
      <c r="Z508" s="41"/>
      <c r="AA508" s="41"/>
      <c r="AB508" s="41"/>
      <c r="AC508" s="41"/>
      <c r="AD508" s="41"/>
      <c r="AE508" s="41"/>
      <c r="AT508" s="20" t="s">
        <v>141</v>
      </c>
      <c r="AU508" s="20" t="s">
        <v>82</v>
      </c>
    </row>
    <row r="509" s="2" customFormat="1" ht="24.15" customHeight="1">
      <c r="A509" s="41"/>
      <c r="B509" s="42"/>
      <c r="C509" s="266" t="s">
        <v>688</v>
      </c>
      <c r="D509" s="266" t="s">
        <v>255</v>
      </c>
      <c r="E509" s="267" t="s">
        <v>689</v>
      </c>
      <c r="F509" s="268" t="s">
        <v>690</v>
      </c>
      <c r="G509" s="269" t="s">
        <v>249</v>
      </c>
      <c r="H509" s="270">
        <v>276.04000000000002</v>
      </c>
      <c r="I509" s="271"/>
      <c r="J509" s="272">
        <f>ROUND(I509*H509,2)</f>
        <v>0</v>
      </c>
      <c r="K509" s="268" t="s">
        <v>135</v>
      </c>
      <c r="L509" s="273"/>
      <c r="M509" s="274" t="s">
        <v>19</v>
      </c>
      <c r="N509" s="275" t="s">
        <v>43</v>
      </c>
      <c r="O509" s="87"/>
      <c r="P509" s="212">
        <f>O509*H509</f>
        <v>0</v>
      </c>
      <c r="Q509" s="212">
        <v>0.016619999999999999</v>
      </c>
      <c r="R509" s="212">
        <f>Q509*H509</f>
        <v>4.5877848000000006</v>
      </c>
      <c r="S509" s="212">
        <v>0</v>
      </c>
      <c r="T509" s="213">
        <f>S509*H509</f>
        <v>0</v>
      </c>
      <c r="U509" s="41"/>
      <c r="V509" s="41"/>
      <c r="W509" s="41"/>
      <c r="X509" s="41"/>
      <c r="Y509" s="41"/>
      <c r="Z509" s="41"/>
      <c r="AA509" s="41"/>
      <c r="AB509" s="41"/>
      <c r="AC509" s="41"/>
      <c r="AD509" s="41"/>
      <c r="AE509" s="41"/>
      <c r="AR509" s="214" t="s">
        <v>181</v>
      </c>
      <c r="AT509" s="214" t="s">
        <v>255</v>
      </c>
      <c r="AU509" s="214" t="s">
        <v>82</v>
      </c>
      <c r="AY509" s="20" t="s">
        <v>127</v>
      </c>
      <c r="BE509" s="215">
        <f>IF(N509="základní",J509,0)</f>
        <v>0</v>
      </c>
      <c r="BF509" s="215">
        <f>IF(N509="snížená",J509,0)</f>
        <v>0</v>
      </c>
      <c r="BG509" s="215">
        <f>IF(N509="zákl. přenesená",J509,0)</f>
        <v>0</v>
      </c>
      <c r="BH509" s="215">
        <f>IF(N509="sníž. přenesená",J509,0)</f>
        <v>0</v>
      </c>
      <c r="BI509" s="215">
        <f>IF(N509="nulová",J509,0)</f>
        <v>0</v>
      </c>
      <c r="BJ509" s="20" t="s">
        <v>80</v>
      </c>
      <c r="BK509" s="215">
        <f>ROUND(I509*H509,2)</f>
        <v>0</v>
      </c>
      <c r="BL509" s="20" t="s">
        <v>136</v>
      </c>
      <c r="BM509" s="214" t="s">
        <v>691</v>
      </c>
    </row>
    <row r="510" s="2" customFormat="1">
      <c r="A510" s="41"/>
      <c r="B510" s="42"/>
      <c r="C510" s="43"/>
      <c r="D510" s="216" t="s">
        <v>139</v>
      </c>
      <c r="E510" s="43"/>
      <c r="F510" s="217" t="s">
        <v>690</v>
      </c>
      <c r="G510" s="43"/>
      <c r="H510" s="43"/>
      <c r="I510" s="218"/>
      <c r="J510" s="43"/>
      <c r="K510" s="43"/>
      <c r="L510" s="47"/>
      <c r="M510" s="219"/>
      <c r="N510" s="220"/>
      <c r="O510" s="87"/>
      <c r="P510" s="87"/>
      <c r="Q510" s="87"/>
      <c r="R510" s="87"/>
      <c r="S510" s="87"/>
      <c r="T510" s="88"/>
      <c r="U510" s="41"/>
      <c r="V510" s="41"/>
      <c r="W510" s="41"/>
      <c r="X510" s="41"/>
      <c r="Y510" s="41"/>
      <c r="Z510" s="41"/>
      <c r="AA510" s="41"/>
      <c r="AB510" s="41"/>
      <c r="AC510" s="41"/>
      <c r="AD510" s="41"/>
      <c r="AE510" s="41"/>
      <c r="AT510" s="20" t="s">
        <v>139</v>
      </c>
      <c r="AU510" s="20" t="s">
        <v>82</v>
      </c>
    </row>
    <row r="511" s="13" customFormat="1">
      <c r="A511" s="13"/>
      <c r="B511" s="223"/>
      <c r="C511" s="224"/>
      <c r="D511" s="216" t="s">
        <v>143</v>
      </c>
      <c r="E511" s="224"/>
      <c r="F511" s="226" t="s">
        <v>692</v>
      </c>
      <c r="G511" s="224"/>
      <c r="H511" s="227">
        <v>276.04000000000002</v>
      </c>
      <c r="I511" s="228"/>
      <c r="J511" s="224"/>
      <c r="K511" s="224"/>
      <c r="L511" s="229"/>
      <c r="M511" s="230"/>
      <c r="N511" s="231"/>
      <c r="O511" s="231"/>
      <c r="P511" s="231"/>
      <c r="Q511" s="231"/>
      <c r="R511" s="231"/>
      <c r="S511" s="231"/>
      <c r="T511" s="232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3" t="s">
        <v>143</v>
      </c>
      <c r="AU511" s="233" t="s">
        <v>82</v>
      </c>
      <c r="AV511" s="13" t="s">
        <v>82</v>
      </c>
      <c r="AW511" s="13" t="s">
        <v>4</v>
      </c>
      <c r="AX511" s="13" t="s">
        <v>80</v>
      </c>
      <c r="AY511" s="233" t="s">
        <v>127</v>
      </c>
    </row>
    <row r="512" s="2" customFormat="1" ht="24.15" customHeight="1">
      <c r="A512" s="41"/>
      <c r="B512" s="42"/>
      <c r="C512" s="203" t="s">
        <v>693</v>
      </c>
      <c r="D512" s="203" t="s">
        <v>131</v>
      </c>
      <c r="E512" s="204" t="s">
        <v>694</v>
      </c>
      <c r="F512" s="205" t="s">
        <v>695</v>
      </c>
      <c r="G512" s="206" t="s">
        <v>249</v>
      </c>
      <c r="H512" s="207">
        <v>268</v>
      </c>
      <c r="I512" s="208"/>
      <c r="J512" s="209">
        <f>ROUND(I512*H512,2)</f>
        <v>0</v>
      </c>
      <c r="K512" s="205" t="s">
        <v>135</v>
      </c>
      <c r="L512" s="47"/>
      <c r="M512" s="210" t="s">
        <v>19</v>
      </c>
      <c r="N512" s="211" t="s">
        <v>43</v>
      </c>
      <c r="O512" s="87"/>
      <c r="P512" s="212">
        <f>O512*H512</f>
        <v>0</v>
      </c>
      <c r="Q512" s="212">
        <v>0</v>
      </c>
      <c r="R512" s="212">
        <f>Q512*H512</f>
        <v>0</v>
      </c>
      <c r="S512" s="212">
        <v>0</v>
      </c>
      <c r="T512" s="213">
        <f>S512*H512</f>
        <v>0</v>
      </c>
      <c r="U512" s="41"/>
      <c r="V512" s="41"/>
      <c r="W512" s="41"/>
      <c r="X512" s="41"/>
      <c r="Y512" s="41"/>
      <c r="Z512" s="41"/>
      <c r="AA512" s="41"/>
      <c r="AB512" s="41"/>
      <c r="AC512" s="41"/>
      <c r="AD512" s="41"/>
      <c r="AE512" s="41"/>
      <c r="AR512" s="214" t="s">
        <v>136</v>
      </c>
      <c r="AT512" s="214" t="s">
        <v>131</v>
      </c>
      <c r="AU512" s="214" t="s">
        <v>82</v>
      </c>
      <c r="AY512" s="20" t="s">
        <v>127</v>
      </c>
      <c r="BE512" s="215">
        <f>IF(N512="základní",J512,0)</f>
        <v>0</v>
      </c>
      <c r="BF512" s="215">
        <f>IF(N512="snížená",J512,0)</f>
        <v>0</v>
      </c>
      <c r="BG512" s="215">
        <f>IF(N512="zákl. přenesená",J512,0)</f>
        <v>0</v>
      </c>
      <c r="BH512" s="215">
        <f>IF(N512="sníž. přenesená",J512,0)</f>
        <v>0</v>
      </c>
      <c r="BI512" s="215">
        <f>IF(N512="nulová",J512,0)</f>
        <v>0</v>
      </c>
      <c r="BJ512" s="20" t="s">
        <v>80</v>
      </c>
      <c r="BK512" s="215">
        <f>ROUND(I512*H512,2)</f>
        <v>0</v>
      </c>
      <c r="BL512" s="20" t="s">
        <v>136</v>
      </c>
      <c r="BM512" s="214" t="s">
        <v>696</v>
      </c>
    </row>
    <row r="513" s="2" customFormat="1">
      <c r="A513" s="41"/>
      <c r="B513" s="42"/>
      <c r="C513" s="43"/>
      <c r="D513" s="216" t="s">
        <v>139</v>
      </c>
      <c r="E513" s="43"/>
      <c r="F513" s="217" t="s">
        <v>697</v>
      </c>
      <c r="G513" s="43"/>
      <c r="H513" s="43"/>
      <c r="I513" s="218"/>
      <c r="J513" s="43"/>
      <c r="K513" s="43"/>
      <c r="L513" s="47"/>
      <c r="M513" s="219"/>
      <c r="N513" s="220"/>
      <c r="O513" s="87"/>
      <c r="P513" s="87"/>
      <c r="Q513" s="87"/>
      <c r="R513" s="87"/>
      <c r="S513" s="87"/>
      <c r="T513" s="88"/>
      <c r="U513" s="41"/>
      <c r="V513" s="41"/>
      <c r="W513" s="41"/>
      <c r="X513" s="41"/>
      <c r="Y513" s="41"/>
      <c r="Z513" s="41"/>
      <c r="AA513" s="41"/>
      <c r="AB513" s="41"/>
      <c r="AC513" s="41"/>
      <c r="AD513" s="41"/>
      <c r="AE513" s="41"/>
      <c r="AT513" s="20" t="s">
        <v>139</v>
      </c>
      <c r="AU513" s="20" t="s">
        <v>82</v>
      </c>
    </row>
    <row r="514" s="2" customFormat="1">
      <c r="A514" s="41"/>
      <c r="B514" s="42"/>
      <c r="C514" s="43"/>
      <c r="D514" s="221" t="s">
        <v>141</v>
      </c>
      <c r="E514" s="43"/>
      <c r="F514" s="222" t="s">
        <v>698</v>
      </c>
      <c r="G514" s="43"/>
      <c r="H514" s="43"/>
      <c r="I514" s="218"/>
      <c r="J514" s="43"/>
      <c r="K514" s="43"/>
      <c r="L514" s="47"/>
      <c r="M514" s="219"/>
      <c r="N514" s="220"/>
      <c r="O514" s="87"/>
      <c r="P514" s="87"/>
      <c r="Q514" s="87"/>
      <c r="R514" s="87"/>
      <c r="S514" s="87"/>
      <c r="T514" s="88"/>
      <c r="U514" s="41"/>
      <c r="V514" s="41"/>
      <c r="W514" s="41"/>
      <c r="X514" s="41"/>
      <c r="Y514" s="41"/>
      <c r="Z514" s="41"/>
      <c r="AA514" s="41"/>
      <c r="AB514" s="41"/>
      <c r="AC514" s="41"/>
      <c r="AD514" s="41"/>
      <c r="AE514" s="41"/>
      <c r="AT514" s="20" t="s">
        <v>141</v>
      </c>
      <c r="AU514" s="20" t="s">
        <v>82</v>
      </c>
    </row>
    <row r="515" s="2" customFormat="1" ht="24.15" customHeight="1">
      <c r="A515" s="41"/>
      <c r="B515" s="42"/>
      <c r="C515" s="203" t="s">
        <v>699</v>
      </c>
      <c r="D515" s="203" t="s">
        <v>131</v>
      </c>
      <c r="E515" s="204" t="s">
        <v>700</v>
      </c>
      <c r="F515" s="205" t="s">
        <v>701</v>
      </c>
      <c r="G515" s="206" t="s">
        <v>153</v>
      </c>
      <c r="H515" s="207">
        <v>7</v>
      </c>
      <c r="I515" s="208"/>
      <c r="J515" s="209">
        <f>ROUND(I515*H515,2)</f>
        <v>0</v>
      </c>
      <c r="K515" s="205" t="s">
        <v>135</v>
      </c>
      <c r="L515" s="47"/>
      <c r="M515" s="210" t="s">
        <v>19</v>
      </c>
      <c r="N515" s="211" t="s">
        <v>43</v>
      </c>
      <c r="O515" s="87"/>
      <c r="P515" s="212">
        <f>O515*H515</f>
        <v>0</v>
      </c>
      <c r="Q515" s="212">
        <v>0.45937</v>
      </c>
      <c r="R515" s="212">
        <f>Q515*H515</f>
        <v>3.2155900000000002</v>
      </c>
      <c r="S515" s="212">
        <v>0</v>
      </c>
      <c r="T515" s="213">
        <f>S515*H515</f>
        <v>0</v>
      </c>
      <c r="U515" s="41"/>
      <c r="V515" s="41"/>
      <c r="W515" s="41"/>
      <c r="X515" s="41"/>
      <c r="Y515" s="41"/>
      <c r="Z515" s="41"/>
      <c r="AA515" s="41"/>
      <c r="AB515" s="41"/>
      <c r="AC515" s="41"/>
      <c r="AD515" s="41"/>
      <c r="AE515" s="41"/>
      <c r="AR515" s="214" t="s">
        <v>136</v>
      </c>
      <c r="AT515" s="214" t="s">
        <v>131</v>
      </c>
      <c r="AU515" s="214" t="s">
        <v>82</v>
      </c>
      <c r="AY515" s="20" t="s">
        <v>127</v>
      </c>
      <c r="BE515" s="215">
        <f>IF(N515="základní",J515,0)</f>
        <v>0</v>
      </c>
      <c r="BF515" s="215">
        <f>IF(N515="snížená",J515,0)</f>
        <v>0</v>
      </c>
      <c r="BG515" s="215">
        <f>IF(N515="zákl. přenesená",J515,0)</f>
        <v>0</v>
      </c>
      <c r="BH515" s="215">
        <f>IF(N515="sníž. přenesená",J515,0)</f>
        <v>0</v>
      </c>
      <c r="BI515" s="215">
        <f>IF(N515="nulová",J515,0)</f>
        <v>0</v>
      </c>
      <c r="BJ515" s="20" t="s">
        <v>80</v>
      </c>
      <c r="BK515" s="215">
        <f>ROUND(I515*H515,2)</f>
        <v>0</v>
      </c>
      <c r="BL515" s="20" t="s">
        <v>136</v>
      </c>
      <c r="BM515" s="214" t="s">
        <v>702</v>
      </c>
    </row>
    <row r="516" s="2" customFormat="1">
      <c r="A516" s="41"/>
      <c r="B516" s="42"/>
      <c r="C516" s="43"/>
      <c r="D516" s="216" t="s">
        <v>139</v>
      </c>
      <c r="E516" s="43"/>
      <c r="F516" s="217" t="s">
        <v>703</v>
      </c>
      <c r="G516" s="43"/>
      <c r="H516" s="43"/>
      <c r="I516" s="218"/>
      <c r="J516" s="43"/>
      <c r="K516" s="43"/>
      <c r="L516" s="47"/>
      <c r="M516" s="219"/>
      <c r="N516" s="220"/>
      <c r="O516" s="87"/>
      <c r="P516" s="87"/>
      <c r="Q516" s="87"/>
      <c r="R516" s="87"/>
      <c r="S516" s="87"/>
      <c r="T516" s="88"/>
      <c r="U516" s="41"/>
      <c r="V516" s="41"/>
      <c r="W516" s="41"/>
      <c r="X516" s="41"/>
      <c r="Y516" s="41"/>
      <c r="Z516" s="41"/>
      <c r="AA516" s="41"/>
      <c r="AB516" s="41"/>
      <c r="AC516" s="41"/>
      <c r="AD516" s="41"/>
      <c r="AE516" s="41"/>
      <c r="AT516" s="20" t="s">
        <v>139</v>
      </c>
      <c r="AU516" s="20" t="s">
        <v>82</v>
      </c>
    </row>
    <row r="517" s="2" customFormat="1">
      <c r="A517" s="41"/>
      <c r="B517" s="42"/>
      <c r="C517" s="43"/>
      <c r="D517" s="221" t="s">
        <v>141</v>
      </c>
      <c r="E517" s="43"/>
      <c r="F517" s="222" t="s">
        <v>704</v>
      </c>
      <c r="G517" s="43"/>
      <c r="H517" s="43"/>
      <c r="I517" s="218"/>
      <c r="J517" s="43"/>
      <c r="K517" s="43"/>
      <c r="L517" s="47"/>
      <c r="M517" s="219"/>
      <c r="N517" s="220"/>
      <c r="O517" s="87"/>
      <c r="P517" s="87"/>
      <c r="Q517" s="87"/>
      <c r="R517" s="87"/>
      <c r="S517" s="87"/>
      <c r="T517" s="88"/>
      <c r="U517" s="41"/>
      <c r="V517" s="41"/>
      <c r="W517" s="41"/>
      <c r="X517" s="41"/>
      <c r="Y517" s="41"/>
      <c r="Z517" s="41"/>
      <c r="AA517" s="41"/>
      <c r="AB517" s="41"/>
      <c r="AC517" s="41"/>
      <c r="AD517" s="41"/>
      <c r="AE517" s="41"/>
      <c r="AT517" s="20" t="s">
        <v>141</v>
      </c>
      <c r="AU517" s="20" t="s">
        <v>82</v>
      </c>
    </row>
    <row r="518" s="2" customFormat="1" ht="24.15" customHeight="1">
      <c r="A518" s="41"/>
      <c r="B518" s="42"/>
      <c r="C518" s="203" t="s">
        <v>705</v>
      </c>
      <c r="D518" s="203" t="s">
        <v>131</v>
      </c>
      <c r="E518" s="204" t="s">
        <v>706</v>
      </c>
      <c r="F518" s="205" t="s">
        <v>707</v>
      </c>
      <c r="G518" s="206" t="s">
        <v>249</v>
      </c>
      <c r="H518" s="207">
        <v>268</v>
      </c>
      <c r="I518" s="208"/>
      <c r="J518" s="209">
        <f>ROUND(I518*H518,2)</f>
        <v>0</v>
      </c>
      <c r="K518" s="205" t="s">
        <v>135</v>
      </c>
      <c r="L518" s="47"/>
      <c r="M518" s="210" t="s">
        <v>19</v>
      </c>
      <c r="N518" s="211" t="s">
        <v>43</v>
      </c>
      <c r="O518" s="87"/>
      <c r="P518" s="212">
        <f>O518*H518</f>
        <v>0</v>
      </c>
      <c r="Q518" s="212">
        <v>9.0000000000000006E-05</v>
      </c>
      <c r="R518" s="212">
        <f>Q518*H518</f>
        <v>0.024120000000000003</v>
      </c>
      <c r="S518" s="212">
        <v>0</v>
      </c>
      <c r="T518" s="213">
        <f>S518*H518</f>
        <v>0</v>
      </c>
      <c r="U518" s="41"/>
      <c r="V518" s="41"/>
      <c r="W518" s="41"/>
      <c r="X518" s="41"/>
      <c r="Y518" s="41"/>
      <c r="Z518" s="41"/>
      <c r="AA518" s="41"/>
      <c r="AB518" s="41"/>
      <c r="AC518" s="41"/>
      <c r="AD518" s="41"/>
      <c r="AE518" s="41"/>
      <c r="AR518" s="214" t="s">
        <v>136</v>
      </c>
      <c r="AT518" s="214" t="s">
        <v>131</v>
      </c>
      <c r="AU518" s="214" t="s">
        <v>82</v>
      </c>
      <c r="AY518" s="20" t="s">
        <v>127</v>
      </c>
      <c r="BE518" s="215">
        <f>IF(N518="základní",J518,0)</f>
        <v>0</v>
      </c>
      <c r="BF518" s="215">
        <f>IF(N518="snížená",J518,0)</f>
        <v>0</v>
      </c>
      <c r="BG518" s="215">
        <f>IF(N518="zákl. přenesená",J518,0)</f>
        <v>0</v>
      </c>
      <c r="BH518" s="215">
        <f>IF(N518="sníž. přenesená",J518,0)</f>
        <v>0</v>
      </c>
      <c r="BI518" s="215">
        <f>IF(N518="nulová",J518,0)</f>
        <v>0</v>
      </c>
      <c r="BJ518" s="20" t="s">
        <v>80</v>
      </c>
      <c r="BK518" s="215">
        <f>ROUND(I518*H518,2)</f>
        <v>0</v>
      </c>
      <c r="BL518" s="20" t="s">
        <v>136</v>
      </c>
      <c r="BM518" s="214" t="s">
        <v>708</v>
      </c>
    </row>
    <row r="519" s="2" customFormat="1">
      <c r="A519" s="41"/>
      <c r="B519" s="42"/>
      <c r="C519" s="43"/>
      <c r="D519" s="216" t="s">
        <v>139</v>
      </c>
      <c r="E519" s="43"/>
      <c r="F519" s="217" t="s">
        <v>709</v>
      </c>
      <c r="G519" s="43"/>
      <c r="H519" s="43"/>
      <c r="I519" s="218"/>
      <c r="J519" s="43"/>
      <c r="K519" s="43"/>
      <c r="L519" s="47"/>
      <c r="M519" s="219"/>
      <c r="N519" s="220"/>
      <c r="O519" s="87"/>
      <c r="P519" s="87"/>
      <c r="Q519" s="87"/>
      <c r="R519" s="87"/>
      <c r="S519" s="87"/>
      <c r="T519" s="88"/>
      <c r="U519" s="41"/>
      <c r="V519" s="41"/>
      <c r="W519" s="41"/>
      <c r="X519" s="41"/>
      <c r="Y519" s="41"/>
      <c r="Z519" s="41"/>
      <c r="AA519" s="41"/>
      <c r="AB519" s="41"/>
      <c r="AC519" s="41"/>
      <c r="AD519" s="41"/>
      <c r="AE519" s="41"/>
      <c r="AT519" s="20" t="s">
        <v>139</v>
      </c>
      <c r="AU519" s="20" t="s">
        <v>82</v>
      </c>
    </row>
    <row r="520" s="2" customFormat="1">
      <c r="A520" s="41"/>
      <c r="B520" s="42"/>
      <c r="C520" s="43"/>
      <c r="D520" s="221" t="s">
        <v>141</v>
      </c>
      <c r="E520" s="43"/>
      <c r="F520" s="222" t="s">
        <v>710</v>
      </c>
      <c r="G520" s="43"/>
      <c r="H520" s="43"/>
      <c r="I520" s="218"/>
      <c r="J520" s="43"/>
      <c r="K520" s="43"/>
      <c r="L520" s="47"/>
      <c r="M520" s="219"/>
      <c r="N520" s="220"/>
      <c r="O520" s="87"/>
      <c r="P520" s="87"/>
      <c r="Q520" s="87"/>
      <c r="R520" s="87"/>
      <c r="S520" s="87"/>
      <c r="T520" s="88"/>
      <c r="U520" s="41"/>
      <c r="V520" s="41"/>
      <c r="W520" s="41"/>
      <c r="X520" s="41"/>
      <c r="Y520" s="41"/>
      <c r="Z520" s="41"/>
      <c r="AA520" s="41"/>
      <c r="AB520" s="41"/>
      <c r="AC520" s="41"/>
      <c r="AD520" s="41"/>
      <c r="AE520" s="41"/>
      <c r="AT520" s="20" t="s">
        <v>141</v>
      </c>
      <c r="AU520" s="20" t="s">
        <v>82</v>
      </c>
    </row>
    <row r="521" s="13" customFormat="1">
      <c r="A521" s="13"/>
      <c r="B521" s="223"/>
      <c r="C521" s="224"/>
      <c r="D521" s="216" t="s">
        <v>143</v>
      </c>
      <c r="E521" s="225" t="s">
        <v>19</v>
      </c>
      <c r="F521" s="226" t="s">
        <v>711</v>
      </c>
      <c r="G521" s="224"/>
      <c r="H521" s="227">
        <v>268</v>
      </c>
      <c r="I521" s="228"/>
      <c r="J521" s="224"/>
      <c r="K521" s="224"/>
      <c r="L521" s="229"/>
      <c r="M521" s="230"/>
      <c r="N521" s="231"/>
      <c r="O521" s="231"/>
      <c r="P521" s="231"/>
      <c r="Q521" s="231"/>
      <c r="R521" s="231"/>
      <c r="S521" s="231"/>
      <c r="T521" s="232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3" t="s">
        <v>143</v>
      </c>
      <c r="AU521" s="233" t="s">
        <v>82</v>
      </c>
      <c r="AV521" s="13" t="s">
        <v>82</v>
      </c>
      <c r="AW521" s="13" t="s">
        <v>33</v>
      </c>
      <c r="AX521" s="13" t="s">
        <v>80</v>
      </c>
      <c r="AY521" s="233" t="s">
        <v>127</v>
      </c>
    </row>
    <row r="522" s="2" customFormat="1" ht="24.15" customHeight="1">
      <c r="A522" s="41"/>
      <c r="B522" s="42"/>
      <c r="C522" s="203" t="s">
        <v>712</v>
      </c>
      <c r="D522" s="203" t="s">
        <v>131</v>
      </c>
      <c r="E522" s="204" t="s">
        <v>713</v>
      </c>
      <c r="F522" s="205" t="s">
        <v>714</v>
      </c>
      <c r="G522" s="206" t="s">
        <v>153</v>
      </c>
      <c r="H522" s="207">
        <v>7</v>
      </c>
      <c r="I522" s="208"/>
      <c r="J522" s="209">
        <f>ROUND(I522*H522,2)</f>
        <v>0</v>
      </c>
      <c r="K522" s="205" t="s">
        <v>135</v>
      </c>
      <c r="L522" s="47"/>
      <c r="M522" s="210" t="s">
        <v>19</v>
      </c>
      <c r="N522" s="211" t="s">
        <v>43</v>
      </c>
      <c r="O522" s="87"/>
      <c r="P522" s="212">
        <f>O522*H522</f>
        <v>0</v>
      </c>
      <c r="Q522" s="212">
        <v>0.41948000000000002</v>
      </c>
      <c r="R522" s="212">
        <f>Q522*H522</f>
        <v>2.9363600000000001</v>
      </c>
      <c r="S522" s="212">
        <v>0</v>
      </c>
      <c r="T522" s="213">
        <f>S522*H522</f>
        <v>0</v>
      </c>
      <c r="U522" s="41"/>
      <c r="V522" s="41"/>
      <c r="W522" s="41"/>
      <c r="X522" s="41"/>
      <c r="Y522" s="41"/>
      <c r="Z522" s="41"/>
      <c r="AA522" s="41"/>
      <c r="AB522" s="41"/>
      <c r="AC522" s="41"/>
      <c r="AD522" s="41"/>
      <c r="AE522" s="41"/>
      <c r="AR522" s="214" t="s">
        <v>136</v>
      </c>
      <c r="AT522" s="214" t="s">
        <v>131</v>
      </c>
      <c r="AU522" s="214" t="s">
        <v>82</v>
      </c>
      <c r="AY522" s="20" t="s">
        <v>127</v>
      </c>
      <c r="BE522" s="215">
        <f>IF(N522="základní",J522,0)</f>
        <v>0</v>
      </c>
      <c r="BF522" s="215">
        <f>IF(N522="snížená",J522,0)</f>
        <v>0</v>
      </c>
      <c r="BG522" s="215">
        <f>IF(N522="zákl. přenesená",J522,0)</f>
        <v>0</v>
      </c>
      <c r="BH522" s="215">
        <f>IF(N522="sníž. přenesená",J522,0)</f>
        <v>0</v>
      </c>
      <c r="BI522" s="215">
        <f>IF(N522="nulová",J522,0)</f>
        <v>0</v>
      </c>
      <c r="BJ522" s="20" t="s">
        <v>80</v>
      </c>
      <c r="BK522" s="215">
        <f>ROUND(I522*H522,2)</f>
        <v>0</v>
      </c>
      <c r="BL522" s="20" t="s">
        <v>136</v>
      </c>
      <c r="BM522" s="214" t="s">
        <v>715</v>
      </c>
    </row>
    <row r="523" s="2" customFormat="1">
      <c r="A523" s="41"/>
      <c r="B523" s="42"/>
      <c r="C523" s="43"/>
      <c r="D523" s="216" t="s">
        <v>139</v>
      </c>
      <c r="E523" s="43"/>
      <c r="F523" s="217" t="s">
        <v>716</v>
      </c>
      <c r="G523" s="43"/>
      <c r="H523" s="43"/>
      <c r="I523" s="218"/>
      <c r="J523" s="43"/>
      <c r="K523" s="43"/>
      <c r="L523" s="47"/>
      <c r="M523" s="219"/>
      <c r="N523" s="220"/>
      <c r="O523" s="87"/>
      <c r="P523" s="87"/>
      <c r="Q523" s="87"/>
      <c r="R523" s="87"/>
      <c r="S523" s="87"/>
      <c r="T523" s="88"/>
      <c r="U523" s="41"/>
      <c r="V523" s="41"/>
      <c r="W523" s="41"/>
      <c r="X523" s="41"/>
      <c r="Y523" s="41"/>
      <c r="Z523" s="41"/>
      <c r="AA523" s="41"/>
      <c r="AB523" s="41"/>
      <c r="AC523" s="41"/>
      <c r="AD523" s="41"/>
      <c r="AE523" s="41"/>
      <c r="AT523" s="20" t="s">
        <v>139</v>
      </c>
      <c r="AU523" s="20" t="s">
        <v>82</v>
      </c>
    </row>
    <row r="524" s="2" customFormat="1">
      <c r="A524" s="41"/>
      <c r="B524" s="42"/>
      <c r="C524" s="43"/>
      <c r="D524" s="221" t="s">
        <v>141</v>
      </c>
      <c r="E524" s="43"/>
      <c r="F524" s="222" t="s">
        <v>717</v>
      </c>
      <c r="G524" s="43"/>
      <c r="H524" s="43"/>
      <c r="I524" s="218"/>
      <c r="J524" s="43"/>
      <c r="K524" s="43"/>
      <c r="L524" s="47"/>
      <c r="M524" s="219"/>
      <c r="N524" s="220"/>
      <c r="O524" s="87"/>
      <c r="P524" s="87"/>
      <c r="Q524" s="87"/>
      <c r="R524" s="87"/>
      <c r="S524" s="87"/>
      <c r="T524" s="88"/>
      <c r="U524" s="41"/>
      <c r="V524" s="41"/>
      <c r="W524" s="41"/>
      <c r="X524" s="41"/>
      <c r="Y524" s="41"/>
      <c r="Z524" s="41"/>
      <c r="AA524" s="41"/>
      <c r="AB524" s="41"/>
      <c r="AC524" s="41"/>
      <c r="AD524" s="41"/>
      <c r="AE524" s="41"/>
      <c r="AT524" s="20" t="s">
        <v>141</v>
      </c>
      <c r="AU524" s="20" t="s">
        <v>82</v>
      </c>
    </row>
    <row r="525" s="13" customFormat="1">
      <c r="A525" s="13"/>
      <c r="B525" s="223"/>
      <c r="C525" s="224"/>
      <c r="D525" s="216" t="s">
        <v>143</v>
      </c>
      <c r="E525" s="225" t="s">
        <v>19</v>
      </c>
      <c r="F525" s="226" t="s">
        <v>718</v>
      </c>
      <c r="G525" s="224"/>
      <c r="H525" s="227">
        <v>7</v>
      </c>
      <c r="I525" s="228"/>
      <c r="J525" s="224"/>
      <c r="K525" s="224"/>
      <c r="L525" s="229"/>
      <c r="M525" s="230"/>
      <c r="N525" s="231"/>
      <c r="O525" s="231"/>
      <c r="P525" s="231"/>
      <c r="Q525" s="231"/>
      <c r="R525" s="231"/>
      <c r="S525" s="231"/>
      <c r="T525" s="232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3" t="s">
        <v>143</v>
      </c>
      <c r="AU525" s="233" t="s">
        <v>82</v>
      </c>
      <c r="AV525" s="13" t="s">
        <v>82</v>
      </c>
      <c r="AW525" s="13" t="s">
        <v>33</v>
      </c>
      <c r="AX525" s="13" t="s">
        <v>80</v>
      </c>
      <c r="AY525" s="233" t="s">
        <v>127</v>
      </c>
    </row>
    <row r="526" s="2" customFormat="1" ht="21.75" customHeight="1">
      <c r="A526" s="41"/>
      <c r="B526" s="42"/>
      <c r="C526" s="266" t="s">
        <v>719</v>
      </c>
      <c r="D526" s="266" t="s">
        <v>255</v>
      </c>
      <c r="E526" s="267" t="s">
        <v>720</v>
      </c>
      <c r="F526" s="268" t="s">
        <v>721</v>
      </c>
      <c r="G526" s="269" t="s">
        <v>153</v>
      </c>
      <c r="H526" s="270">
        <v>7.0700000000000003</v>
      </c>
      <c r="I526" s="271"/>
      <c r="J526" s="272">
        <f>ROUND(I526*H526,2)</f>
        <v>0</v>
      </c>
      <c r="K526" s="268" t="s">
        <v>135</v>
      </c>
      <c r="L526" s="273"/>
      <c r="M526" s="274" t="s">
        <v>19</v>
      </c>
      <c r="N526" s="275" t="s">
        <v>43</v>
      </c>
      <c r="O526" s="87"/>
      <c r="P526" s="212">
        <f>O526*H526</f>
        <v>0</v>
      </c>
      <c r="Q526" s="212">
        <v>1.23</v>
      </c>
      <c r="R526" s="212">
        <f>Q526*H526</f>
        <v>8.6960999999999995</v>
      </c>
      <c r="S526" s="212">
        <v>0</v>
      </c>
      <c r="T526" s="213">
        <f>S526*H526</f>
        <v>0</v>
      </c>
      <c r="U526" s="41"/>
      <c r="V526" s="41"/>
      <c r="W526" s="41"/>
      <c r="X526" s="41"/>
      <c r="Y526" s="41"/>
      <c r="Z526" s="41"/>
      <c r="AA526" s="41"/>
      <c r="AB526" s="41"/>
      <c r="AC526" s="41"/>
      <c r="AD526" s="41"/>
      <c r="AE526" s="41"/>
      <c r="AR526" s="214" t="s">
        <v>181</v>
      </c>
      <c r="AT526" s="214" t="s">
        <v>255</v>
      </c>
      <c r="AU526" s="214" t="s">
        <v>82</v>
      </c>
      <c r="AY526" s="20" t="s">
        <v>127</v>
      </c>
      <c r="BE526" s="215">
        <f>IF(N526="základní",J526,0)</f>
        <v>0</v>
      </c>
      <c r="BF526" s="215">
        <f>IF(N526="snížená",J526,0)</f>
        <v>0</v>
      </c>
      <c r="BG526" s="215">
        <f>IF(N526="zákl. přenesená",J526,0)</f>
        <v>0</v>
      </c>
      <c r="BH526" s="215">
        <f>IF(N526="sníž. přenesená",J526,0)</f>
        <v>0</v>
      </c>
      <c r="BI526" s="215">
        <f>IF(N526="nulová",J526,0)</f>
        <v>0</v>
      </c>
      <c r="BJ526" s="20" t="s">
        <v>80</v>
      </c>
      <c r="BK526" s="215">
        <f>ROUND(I526*H526,2)</f>
        <v>0</v>
      </c>
      <c r="BL526" s="20" t="s">
        <v>136</v>
      </c>
      <c r="BM526" s="214" t="s">
        <v>722</v>
      </c>
    </row>
    <row r="527" s="2" customFormat="1">
      <c r="A527" s="41"/>
      <c r="B527" s="42"/>
      <c r="C527" s="43"/>
      <c r="D527" s="216" t="s">
        <v>139</v>
      </c>
      <c r="E527" s="43"/>
      <c r="F527" s="217" t="s">
        <v>721</v>
      </c>
      <c r="G527" s="43"/>
      <c r="H527" s="43"/>
      <c r="I527" s="218"/>
      <c r="J527" s="43"/>
      <c r="K527" s="43"/>
      <c r="L527" s="47"/>
      <c r="M527" s="219"/>
      <c r="N527" s="220"/>
      <c r="O527" s="87"/>
      <c r="P527" s="87"/>
      <c r="Q527" s="87"/>
      <c r="R527" s="87"/>
      <c r="S527" s="87"/>
      <c r="T527" s="88"/>
      <c r="U527" s="41"/>
      <c r="V527" s="41"/>
      <c r="W527" s="41"/>
      <c r="X527" s="41"/>
      <c r="Y527" s="41"/>
      <c r="Z527" s="41"/>
      <c r="AA527" s="41"/>
      <c r="AB527" s="41"/>
      <c r="AC527" s="41"/>
      <c r="AD527" s="41"/>
      <c r="AE527" s="41"/>
      <c r="AT527" s="20" t="s">
        <v>139</v>
      </c>
      <c r="AU527" s="20" t="s">
        <v>82</v>
      </c>
    </row>
    <row r="528" s="13" customFormat="1">
      <c r="A528" s="13"/>
      <c r="B528" s="223"/>
      <c r="C528" s="224"/>
      <c r="D528" s="216" t="s">
        <v>143</v>
      </c>
      <c r="E528" s="224"/>
      <c r="F528" s="226" t="s">
        <v>723</v>
      </c>
      <c r="G528" s="224"/>
      <c r="H528" s="227">
        <v>7.0700000000000003</v>
      </c>
      <c r="I528" s="228"/>
      <c r="J528" s="224"/>
      <c r="K528" s="224"/>
      <c r="L528" s="229"/>
      <c r="M528" s="230"/>
      <c r="N528" s="231"/>
      <c r="O528" s="231"/>
      <c r="P528" s="231"/>
      <c r="Q528" s="231"/>
      <c r="R528" s="231"/>
      <c r="S528" s="231"/>
      <c r="T528" s="232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33" t="s">
        <v>143</v>
      </c>
      <c r="AU528" s="233" t="s">
        <v>82</v>
      </c>
      <c r="AV528" s="13" t="s">
        <v>82</v>
      </c>
      <c r="AW528" s="13" t="s">
        <v>4</v>
      </c>
      <c r="AX528" s="13" t="s">
        <v>80</v>
      </c>
      <c r="AY528" s="233" t="s">
        <v>127</v>
      </c>
    </row>
    <row r="529" s="2" customFormat="1" ht="24.15" customHeight="1">
      <c r="A529" s="41"/>
      <c r="B529" s="42"/>
      <c r="C529" s="266" t="s">
        <v>724</v>
      </c>
      <c r="D529" s="266" t="s">
        <v>255</v>
      </c>
      <c r="E529" s="267" t="s">
        <v>725</v>
      </c>
      <c r="F529" s="268" t="s">
        <v>726</v>
      </c>
      <c r="G529" s="269" t="s">
        <v>153</v>
      </c>
      <c r="H529" s="270">
        <v>22.219999999999999</v>
      </c>
      <c r="I529" s="271"/>
      <c r="J529" s="272">
        <f>ROUND(I529*H529,2)</f>
        <v>0</v>
      </c>
      <c r="K529" s="268" t="s">
        <v>135</v>
      </c>
      <c r="L529" s="273"/>
      <c r="M529" s="274" t="s">
        <v>19</v>
      </c>
      <c r="N529" s="275" t="s">
        <v>43</v>
      </c>
      <c r="O529" s="87"/>
      <c r="P529" s="212">
        <f>O529*H529</f>
        <v>0</v>
      </c>
      <c r="Q529" s="212">
        <v>0.002</v>
      </c>
      <c r="R529" s="212">
        <f>Q529*H529</f>
        <v>0.04444</v>
      </c>
      <c r="S529" s="212">
        <v>0</v>
      </c>
      <c r="T529" s="213">
        <f>S529*H529</f>
        <v>0</v>
      </c>
      <c r="U529" s="41"/>
      <c r="V529" s="41"/>
      <c r="W529" s="41"/>
      <c r="X529" s="41"/>
      <c r="Y529" s="41"/>
      <c r="Z529" s="41"/>
      <c r="AA529" s="41"/>
      <c r="AB529" s="41"/>
      <c r="AC529" s="41"/>
      <c r="AD529" s="41"/>
      <c r="AE529" s="41"/>
      <c r="AR529" s="214" t="s">
        <v>181</v>
      </c>
      <c r="AT529" s="214" t="s">
        <v>255</v>
      </c>
      <c r="AU529" s="214" t="s">
        <v>82</v>
      </c>
      <c r="AY529" s="20" t="s">
        <v>127</v>
      </c>
      <c r="BE529" s="215">
        <f>IF(N529="základní",J529,0)</f>
        <v>0</v>
      </c>
      <c r="BF529" s="215">
        <f>IF(N529="snížená",J529,0)</f>
        <v>0</v>
      </c>
      <c r="BG529" s="215">
        <f>IF(N529="zákl. přenesená",J529,0)</f>
        <v>0</v>
      </c>
      <c r="BH529" s="215">
        <f>IF(N529="sníž. přenesená",J529,0)</f>
        <v>0</v>
      </c>
      <c r="BI529" s="215">
        <f>IF(N529="nulová",J529,0)</f>
        <v>0</v>
      </c>
      <c r="BJ529" s="20" t="s">
        <v>80</v>
      </c>
      <c r="BK529" s="215">
        <f>ROUND(I529*H529,2)</f>
        <v>0</v>
      </c>
      <c r="BL529" s="20" t="s">
        <v>136</v>
      </c>
      <c r="BM529" s="214" t="s">
        <v>727</v>
      </c>
    </row>
    <row r="530" s="2" customFormat="1">
      <c r="A530" s="41"/>
      <c r="B530" s="42"/>
      <c r="C530" s="43"/>
      <c r="D530" s="216" t="s">
        <v>139</v>
      </c>
      <c r="E530" s="43"/>
      <c r="F530" s="217" t="s">
        <v>726</v>
      </c>
      <c r="G530" s="43"/>
      <c r="H530" s="43"/>
      <c r="I530" s="218"/>
      <c r="J530" s="43"/>
      <c r="K530" s="43"/>
      <c r="L530" s="47"/>
      <c r="M530" s="219"/>
      <c r="N530" s="220"/>
      <c r="O530" s="87"/>
      <c r="P530" s="87"/>
      <c r="Q530" s="87"/>
      <c r="R530" s="87"/>
      <c r="S530" s="87"/>
      <c r="T530" s="88"/>
      <c r="U530" s="41"/>
      <c r="V530" s="41"/>
      <c r="W530" s="41"/>
      <c r="X530" s="41"/>
      <c r="Y530" s="41"/>
      <c r="Z530" s="41"/>
      <c r="AA530" s="41"/>
      <c r="AB530" s="41"/>
      <c r="AC530" s="41"/>
      <c r="AD530" s="41"/>
      <c r="AE530" s="41"/>
      <c r="AT530" s="20" t="s">
        <v>139</v>
      </c>
      <c r="AU530" s="20" t="s">
        <v>82</v>
      </c>
    </row>
    <row r="531" s="13" customFormat="1">
      <c r="A531" s="13"/>
      <c r="B531" s="223"/>
      <c r="C531" s="224"/>
      <c r="D531" s="216" t="s">
        <v>143</v>
      </c>
      <c r="E531" s="224"/>
      <c r="F531" s="226" t="s">
        <v>728</v>
      </c>
      <c r="G531" s="224"/>
      <c r="H531" s="227">
        <v>22.219999999999999</v>
      </c>
      <c r="I531" s="228"/>
      <c r="J531" s="224"/>
      <c r="K531" s="224"/>
      <c r="L531" s="229"/>
      <c r="M531" s="230"/>
      <c r="N531" s="231"/>
      <c r="O531" s="231"/>
      <c r="P531" s="231"/>
      <c r="Q531" s="231"/>
      <c r="R531" s="231"/>
      <c r="S531" s="231"/>
      <c r="T531" s="232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33" t="s">
        <v>143</v>
      </c>
      <c r="AU531" s="233" t="s">
        <v>82</v>
      </c>
      <c r="AV531" s="13" t="s">
        <v>82</v>
      </c>
      <c r="AW531" s="13" t="s">
        <v>4</v>
      </c>
      <c r="AX531" s="13" t="s">
        <v>80</v>
      </c>
      <c r="AY531" s="233" t="s">
        <v>127</v>
      </c>
    </row>
    <row r="532" s="2" customFormat="1" ht="24.15" customHeight="1">
      <c r="A532" s="41"/>
      <c r="B532" s="42"/>
      <c r="C532" s="203" t="s">
        <v>729</v>
      </c>
      <c r="D532" s="203" t="s">
        <v>131</v>
      </c>
      <c r="E532" s="204" t="s">
        <v>730</v>
      </c>
      <c r="F532" s="205" t="s">
        <v>731</v>
      </c>
      <c r="G532" s="206" t="s">
        <v>153</v>
      </c>
      <c r="H532" s="207">
        <v>8</v>
      </c>
      <c r="I532" s="208"/>
      <c r="J532" s="209">
        <f>ROUND(I532*H532,2)</f>
        <v>0</v>
      </c>
      <c r="K532" s="205" t="s">
        <v>135</v>
      </c>
      <c r="L532" s="47"/>
      <c r="M532" s="210" t="s">
        <v>19</v>
      </c>
      <c r="N532" s="211" t="s">
        <v>43</v>
      </c>
      <c r="O532" s="87"/>
      <c r="P532" s="212">
        <f>O532*H532</f>
        <v>0</v>
      </c>
      <c r="Q532" s="212">
        <v>0.0098899999999999995</v>
      </c>
      <c r="R532" s="212">
        <f>Q532*H532</f>
        <v>0.079119999999999996</v>
      </c>
      <c r="S532" s="212">
        <v>0</v>
      </c>
      <c r="T532" s="213">
        <f>S532*H532</f>
        <v>0</v>
      </c>
      <c r="U532" s="41"/>
      <c r="V532" s="41"/>
      <c r="W532" s="41"/>
      <c r="X532" s="41"/>
      <c r="Y532" s="41"/>
      <c r="Z532" s="41"/>
      <c r="AA532" s="41"/>
      <c r="AB532" s="41"/>
      <c r="AC532" s="41"/>
      <c r="AD532" s="41"/>
      <c r="AE532" s="41"/>
      <c r="AR532" s="214" t="s">
        <v>136</v>
      </c>
      <c r="AT532" s="214" t="s">
        <v>131</v>
      </c>
      <c r="AU532" s="214" t="s">
        <v>82</v>
      </c>
      <c r="AY532" s="20" t="s">
        <v>127</v>
      </c>
      <c r="BE532" s="215">
        <f>IF(N532="základní",J532,0)</f>
        <v>0</v>
      </c>
      <c r="BF532" s="215">
        <f>IF(N532="snížená",J532,0)</f>
        <v>0</v>
      </c>
      <c r="BG532" s="215">
        <f>IF(N532="zákl. přenesená",J532,0)</f>
        <v>0</v>
      </c>
      <c r="BH532" s="215">
        <f>IF(N532="sníž. přenesená",J532,0)</f>
        <v>0</v>
      </c>
      <c r="BI532" s="215">
        <f>IF(N532="nulová",J532,0)</f>
        <v>0</v>
      </c>
      <c r="BJ532" s="20" t="s">
        <v>80</v>
      </c>
      <c r="BK532" s="215">
        <f>ROUND(I532*H532,2)</f>
        <v>0</v>
      </c>
      <c r="BL532" s="20" t="s">
        <v>136</v>
      </c>
      <c r="BM532" s="214" t="s">
        <v>732</v>
      </c>
    </row>
    <row r="533" s="2" customFormat="1">
      <c r="A533" s="41"/>
      <c r="B533" s="42"/>
      <c r="C533" s="43"/>
      <c r="D533" s="216" t="s">
        <v>139</v>
      </c>
      <c r="E533" s="43"/>
      <c r="F533" s="217" t="s">
        <v>733</v>
      </c>
      <c r="G533" s="43"/>
      <c r="H533" s="43"/>
      <c r="I533" s="218"/>
      <c r="J533" s="43"/>
      <c r="K533" s="43"/>
      <c r="L533" s="47"/>
      <c r="M533" s="219"/>
      <c r="N533" s="220"/>
      <c r="O533" s="87"/>
      <c r="P533" s="87"/>
      <c r="Q533" s="87"/>
      <c r="R533" s="87"/>
      <c r="S533" s="87"/>
      <c r="T533" s="88"/>
      <c r="U533" s="41"/>
      <c r="V533" s="41"/>
      <c r="W533" s="41"/>
      <c r="X533" s="41"/>
      <c r="Y533" s="41"/>
      <c r="Z533" s="41"/>
      <c r="AA533" s="41"/>
      <c r="AB533" s="41"/>
      <c r="AC533" s="41"/>
      <c r="AD533" s="41"/>
      <c r="AE533" s="41"/>
      <c r="AT533" s="20" t="s">
        <v>139</v>
      </c>
      <c r="AU533" s="20" t="s">
        <v>82</v>
      </c>
    </row>
    <row r="534" s="2" customFormat="1">
      <c r="A534" s="41"/>
      <c r="B534" s="42"/>
      <c r="C534" s="43"/>
      <c r="D534" s="221" t="s">
        <v>141</v>
      </c>
      <c r="E534" s="43"/>
      <c r="F534" s="222" t="s">
        <v>734</v>
      </c>
      <c r="G534" s="43"/>
      <c r="H534" s="43"/>
      <c r="I534" s="218"/>
      <c r="J534" s="43"/>
      <c r="K534" s="43"/>
      <c r="L534" s="47"/>
      <c r="M534" s="219"/>
      <c r="N534" s="220"/>
      <c r="O534" s="87"/>
      <c r="P534" s="87"/>
      <c r="Q534" s="87"/>
      <c r="R534" s="87"/>
      <c r="S534" s="87"/>
      <c r="T534" s="88"/>
      <c r="U534" s="41"/>
      <c r="V534" s="41"/>
      <c r="W534" s="41"/>
      <c r="X534" s="41"/>
      <c r="Y534" s="41"/>
      <c r="Z534" s="41"/>
      <c r="AA534" s="41"/>
      <c r="AB534" s="41"/>
      <c r="AC534" s="41"/>
      <c r="AD534" s="41"/>
      <c r="AE534" s="41"/>
      <c r="AT534" s="20" t="s">
        <v>141</v>
      </c>
      <c r="AU534" s="20" t="s">
        <v>82</v>
      </c>
    </row>
    <row r="535" s="13" customFormat="1">
      <c r="A535" s="13"/>
      <c r="B535" s="223"/>
      <c r="C535" s="224"/>
      <c r="D535" s="216" t="s">
        <v>143</v>
      </c>
      <c r="E535" s="225" t="s">
        <v>19</v>
      </c>
      <c r="F535" s="226" t="s">
        <v>735</v>
      </c>
      <c r="G535" s="224"/>
      <c r="H535" s="227">
        <v>8</v>
      </c>
      <c r="I535" s="228"/>
      <c r="J535" s="224"/>
      <c r="K535" s="224"/>
      <c r="L535" s="229"/>
      <c r="M535" s="230"/>
      <c r="N535" s="231"/>
      <c r="O535" s="231"/>
      <c r="P535" s="231"/>
      <c r="Q535" s="231"/>
      <c r="R535" s="231"/>
      <c r="S535" s="231"/>
      <c r="T535" s="232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33" t="s">
        <v>143</v>
      </c>
      <c r="AU535" s="233" t="s">
        <v>82</v>
      </c>
      <c r="AV535" s="13" t="s">
        <v>82</v>
      </c>
      <c r="AW535" s="13" t="s">
        <v>33</v>
      </c>
      <c r="AX535" s="13" t="s">
        <v>80</v>
      </c>
      <c r="AY535" s="233" t="s">
        <v>127</v>
      </c>
    </row>
    <row r="536" s="2" customFormat="1" ht="21.75" customHeight="1">
      <c r="A536" s="41"/>
      <c r="B536" s="42"/>
      <c r="C536" s="266" t="s">
        <v>736</v>
      </c>
      <c r="D536" s="266" t="s">
        <v>255</v>
      </c>
      <c r="E536" s="267" t="s">
        <v>737</v>
      </c>
      <c r="F536" s="268" t="s">
        <v>738</v>
      </c>
      <c r="G536" s="269" t="s">
        <v>153</v>
      </c>
      <c r="H536" s="270">
        <v>8.0800000000000001</v>
      </c>
      <c r="I536" s="271"/>
      <c r="J536" s="272">
        <f>ROUND(I536*H536,2)</f>
        <v>0</v>
      </c>
      <c r="K536" s="268" t="s">
        <v>135</v>
      </c>
      <c r="L536" s="273"/>
      <c r="M536" s="274" t="s">
        <v>19</v>
      </c>
      <c r="N536" s="275" t="s">
        <v>43</v>
      </c>
      <c r="O536" s="87"/>
      <c r="P536" s="212">
        <f>O536*H536</f>
        <v>0</v>
      </c>
      <c r="Q536" s="212">
        <v>1.0129999999999999</v>
      </c>
      <c r="R536" s="212">
        <f>Q536*H536</f>
        <v>8.185039999999999</v>
      </c>
      <c r="S536" s="212">
        <v>0</v>
      </c>
      <c r="T536" s="213">
        <f>S536*H536</f>
        <v>0</v>
      </c>
      <c r="U536" s="41"/>
      <c r="V536" s="41"/>
      <c r="W536" s="41"/>
      <c r="X536" s="41"/>
      <c r="Y536" s="41"/>
      <c r="Z536" s="41"/>
      <c r="AA536" s="41"/>
      <c r="AB536" s="41"/>
      <c r="AC536" s="41"/>
      <c r="AD536" s="41"/>
      <c r="AE536" s="41"/>
      <c r="AR536" s="214" t="s">
        <v>181</v>
      </c>
      <c r="AT536" s="214" t="s">
        <v>255</v>
      </c>
      <c r="AU536" s="214" t="s">
        <v>82</v>
      </c>
      <c r="AY536" s="20" t="s">
        <v>127</v>
      </c>
      <c r="BE536" s="215">
        <f>IF(N536="základní",J536,0)</f>
        <v>0</v>
      </c>
      <c r="BF536" s="215">
        <f>IF(N536="snížená",J536,0)</f>
        <v>0</v>
      </c>
      <c r="BG536" s="215">
        <f>IF(N536="zákl. přenesená",J536,0)</f>
        <v>0</v>
      </c>
      <c r="BH536" s="215">
        <f>IF(N536="sníž. přenesená",J536,0)</f>
        <v>0</v>
      </c>
      <c r="BI536" s="215">
        <f>IF(N536="nulová",J536,0)</f>
        <v>0</v>
      </c>
      <c r="BJ536" s="20" t="s">
        <v>80</v>
      </c>
      <c r="BK536" s="215">
        <f>ROUND(I536*H536,2)</f>
        <v>0</v>
      </c>
      <c r="BL536" s="20" t="s">
        <v>136</v>
      </c>
      <c r="BM536" s="214" t="s">
        <v>739</v>
      </c>
    </row>
    <row r="537" s="2" customFormat="1">
      <c r="A537" s="41"/>
      <c r="B537" s="42"/>
      <c r="C537" s="43"/>
      <c r="D537" s="216" t="s">
        <v>139</v>
      </c>
      <c r="E537" s="43"/>
      <c r="F537" s="217" t="s">
        <v>738</v>
      </c>
      <c r="G537" s="43"/>
      <c r="H537" s="43"/>
      <c r="I537" s="218"/>
      <c r="J537" s="43"/>
      <c r="K537" s="43"/>
      <c r="L537" s="47"/>
      <c r="M537" s="219"/>
      <c r="N537" s="220"/>
      <c r="O537" s="87"/>
      <c r="P537" s="87"/>
      <c r="Q537" s="87"/>
      <c r="R537" s="87"/>
      <c r="S537" s="87"/>
      <c r="T537" s="88"/>
      <c r="U537" s="41"/>
      <c r="V537" s="41"/>
      <c r="W537" s="41"/>
      <c r="X537" s="41"/>
      <c r="Y537" s="41"/>
      <c r="Z537" s="41"/>
      <c r="AA537" s="41"/>
      <c r="AB537" s="41"/>
      <c r="AC537" s="41"/>
      <c r="AD537" s="41"/>
      <c r="AE537" s="41"/>
      <c r="AT537" s="20" t="s">
        <v>139</v>
      </c>
      <c r="AU537" s="20" t="s">
        <v>82</v>
      </c>
    </row>
    <row r="538" s="13" customFormat="1">
      <c r="A538" s="13"/>
      <c r="B538" s="223"/>
      <c r="C538" s="224"/>
      <c r="D538" s="216" t="s">
        <v>143</v>
      </c>
      <c r="E538" s="224"/>
      <c r="F538" s="226" t="s">
        <v>740</v>
      </c>
      <c r="G538" s="224"/>
      <c r="H538" s="227">
        <v>8.0800000000000001</v>
      </c>
      <c r="I538" s="228"/>
      <c r="J538" s="224"/>
      <c r="K538" s="224"/>
      <c r="L538" s="229"/>
      <c r="M538" s="230"/>
      <c r="N538" s="231"/>
      <c r="O538" s="231"/>
      <c r="P538" s="231"/>
      <c r="Q538" s="231"/>
      <c r="R538" s="231"/>
      <c r="S538" s="231"/>
      <c r="T538" s="232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33" t="s">
        <v>143</v>
      </c>
      <c r="AU538" s="233" t="s">
        <v>82</v>
      </c>
      <c r="AV538" s="13" t="s">
        <v>82</v>
      </c>
      <c r="AW538" s="13" t="s">
        <v>4</v>
      </c>
      <c r="AX538" s="13" t="s">
        <v>80</v>
      </c>
      <c r="AY538" s="233" t="s">
        <v>127</v>
      </c>
    </row>
    <row r="539" s="2" customFormat="1" ht="24.15" customHeight="1">
      <c r="A539" s="41"/>
      <c r="B539" s="42"/>
      <c r="C539" s="203" t="s">
        <v>741</v>
      </c>
      <c r="D539" s="203" t="s">
        <v>131</v>
      </c>
      <c r="E539" s="204" t="s">
        <v>742</v>
      </c>
      <c r="F539" s="205" t="s">
        <v>743</v>
      </c>
      <c r="G539" s="206" t="s">
        <v>153</v>
      </c>
      <c r="H539" s="207">
        <v>3</v>
      </c>
      <c r="I539" s="208"/>
      <c r="J539" s="209">
        <f>ROUND(I539*H539,2)</f>
        <v>0</v>
      </c>
      <c r="K539" s="205" t="s">
        <v>135</v>
      </c>
      <c r="L539" s="47"/>
      <c r="M539" s="210" t="s">
        <v>19</v>
      </c>
      <c r="N539" s="211" t="s">
        <v>43</v>
      </c>
      <c r="O539" s="87"/>
      <c r="P539" s="212">
        <f>O539*H539</f>
        <v>0</v>
      </c>
      <c r="Q539" s="212">
        <v>0.0098899999999999995</v>
      </c>
      <c r="R539" s="212">
        <f>Q539*H539</f>
        <v>0.029669999999999998</v>
      </c>
      <c r="S539" s="212">
        <v>0</v>
      </c>
      <c r="T539" s="213">
        <f>S539*H539</f>
        <v>0</v>
      </c>
      <c r="U539" s="41"/>
      <c r="V539" s="41"/>
      <c r="W539" s="41"/>
      <c r="X539" s="41"/>
      <c r="Y539" s="41"/>
      <c r="Z539" s="41"/>
      <c r="AA539" s="41"/>
      <c r="AB539" s="41"/>
      <c r="AC539" s="41"/>
      <c r="AD539" s="41"/>
      <c r="AE539" s="41"/>
      <c r="AR539" s="214" t="s">
        <v>136</v>
      </c>
      <c r="AT539" s="214" t="s">
        <v>131</v>
      </c>
      <c r="AU539" s="214" t="s">
        <v>82</v>
      </c>
      <c r="AY539" s="20" t="s">
        <v>127</v>
      </c>
      <c r="BE539" s="215">
        <f>IF(N539="základní",J539,0)</f>
        <v>0</v>
      </c>
      <c r="BF539" s="215">
        <f>IF(N539="snížená",J539,0)</f>
        <v>0</v>
      </c>
      <c r="BG539" s="215">
        <f>IF(N539="zákl. přenesená",J539,0)</f>
        <v>0</v>
      </c>
      <c r="BH539" s="215">
        <f>IF(N539="sníž. přenesená",J539,0)</f>
        <v>0</v>
      </c>
      <c r="BI539" s="215">
        <f>IF(N539="nulová",J539,0)</f>
        <v>0</v>
      </c>
      <c r="BJ539" s="20" t="s">
        <v>80</v>
      </c>
      <c r="BK539" s="215">
        <f>ROUND(I539*H539,2)</f>
        <v>0</v>
      </c>
      <c r="BL539" s="20" t="s">
        <v>136</v>
      </c>
      <c r="BM539" s="214" t="s">
        <v>744</v>
      </c>
    </row>
    <row r="540" s="2" customFormat="1">
      <c r="A540" s="41"/>
      <c r="B540" s="42"/>
      <c r="C540" s="43"/>
      <c r="D540" s="216" t="s">
        <v>139</v>
      </c>
      <c r="E540" s="43"/>
      <c r="F540" s="217" t="s">
        <v>745</v>
      </c>
      <c r="G540" s="43"/>
      <c r="H540" s="43"/>
      <c r="I540" s="218"/>
      <c r="J540" s="43"/>
      <c r="K540" s="43"/>
      <c r="L540" s="47"/>
      <c r="M540" s="219"/>
      <c r="N540" s="220"/>
      <c r="O540" s="87"/>
      <c r="P540" s="87"/>
      <c r="Q540" s="87"/>
      <c r="R540" s="87"/>
      <c r="S540" s="87"/>
      <c r="T540" s="88"/>
      <c r="U540" s="41"/>
      <c r="V540" s="41"/>
      <c r="W540" s="41"/>
      <c r="X540" s="41"/>
      <c r="Y540" s="41"/>
      <c r="Z540" s="41"/>
      <c r="AA540" s="41"/>
      <c r="AB540" s="41"/>
      <c r="AC540" s="41"/>
      <c r="AD540" s="41"/>
      <c r="AE540" s="41"/>
      <c r="AT540" s="20" t="s">
        <v>139</v>
      </c>
      <c r="AU540" s="20" t="s">
        <v>82</v>
      </c>
    </row>
    <row r="541" s="2" customFormat="1">
      <c r="A541" s="41"/>
      <c r="B541" s="42"/>
      <c r="C541" s="43"/>
      <c r="D541" s="221" t="s">
        <v>141</v>
      </c>
      <c r="E541" s="43"/>
      <c r="F541" s="222" t="s">
        <v>746</v>
      </c>
      <c r="G541" s="43"/>
      <c r="H541" s="43"/>
      <c r="I541" s="218"/>
      <c r="J541" s="43"/>
      <c r="K541" s="43"/>
      <c r="L541" s="47"/>
      <c r="M541" s="219"/>
      <c r="N541" s="220"/>
      <c r="O541" s="87"/>
      <c r="P541" s="87"/>
      <c r="Q541" s="87"/>
      <c r="R541" s="87"/>
      <c r="S541" s="87"/>
      <c r="T541" s="88"/>
      <c r="U541" s="41"/>
      <c r="V541" s="41"/>
      <c r="W541" s="41"/>
      <c r="X541" s="41"/>
      <c r="Y541" s="41"/>
      <c r="Z541" s="41"/>
      <c r="AA541" s="41"/>
      <c r="AB541" s="41"/>
      <c r="AC541" s="41"/>
      <c r="AD541" s="41"/>
      <c r="AE541" s="41"/>
      <c r="AT541" s="20" t="s">
        <v>141</v>
      </c>
      <c r="AU541" s="20" t="s">
        <v>82</v>
      </c>
    </row>
    <row r="542" s="13" customFormat="1">
      <c r="A542" s="13"/>
      <c r="B542" s="223"/>
      <c r="C542" s="224"/>
      <c r="D542" s="216" t="s">
        <v>143</v>
      </c>
      <c r="E542" s="225" t="s">
        <v>19</v>
      </c>
      <c r="F542" s="226" t="s">
        <v>747</v>
      </c>
      <c r="G542" s="224"/>
      <c r="H542" s="227">
        <v>3</v>
      </c>
      <c r="I542" s="228"/>
      <c r="J542" s="224"/>
      <c r="K542" s="224"/>
      <c r="L542" s="229"/>
      <c r="M542" s="230"/>
      <c r="N542" s="231"/>
      <c r="O542" s="231"/>
      <c r="P542" s="231"/>
      <c r="Q542" s="231"/>
      <c r="R542" s="231"/>
      <c r="S542" s="231"/>
      <c r="T542" s="232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33" t="s">
        <v>143</v>
      </c>
      <c r="AU542" s="233" t="s">
        <v>82</v>
      </c>
      <c r="AV542" s="13" t="s">
        <v>82</v>
      </c>
      <c r="AW542" s="13" t="s">
        <v>33</v>
      </c>
      <c r="AX542" s="13" t="s">
        <v>80</v>
      </c>
      <c r="AY542" s="233" t="s">
        <v>127</v>
      </c>
    </row>
    <row r="543" s="2" customFormat="1" ht="16.5" customHeight="1">
      <c r="A543" s="41"/>
      <c r="B543" s="42"/>
      <c r="C543" s="266" t="s">
        <v>748</v>
      </c>
      <c r="D543" s="266" t="s">
        <v>255</v>
      </c>
      <c r="E543" s="267" t="s">
        <v>749</v>
      </c>
      <c r="F543" s="268" t="s">
        <v>750</v>
      </c>
      <c r="G543" s="269" t="s">
        <v>153</v>
      </c>
      <c r="H543" s="270">
        <v>3.0299999999999998</v>
      </c>
      <c r="I543" s="271"/>
      <c r="J543" s="272">
        <f>ROUND(I543*H543,2)</f>
        <v>0</v>
      </c>
      <c r="K543" s="268" t="s">
        <v>135</v>
      </c>
      <c r="L543" s="273"/>
      <c r="M543" s="274" t="s">
        <v>19</v>
      </c>
      <c r="N543" s="275" t="s">
        <v>43</v>
      </c>
      <c r="O543" s="87"/>
      <c r="P543" s="212">
        <f>O543*H543</f>
        <v>0</v>
      </c>
      <c r="Q543" s="212">
        <v>0.52600000000000002</v>
      </c>
      <c r="R543" s="212">
        <f>Q543*H543</f>
        <v>1.59378</v>
      </c>
      <c r="S543" s="212">
        <v>0</v>
      </c>
      <c r="T543" s="213">
        <f>S543*H543</f>
        <v>0</v>
      </c>
      <c r="U543" s="41"/>
      <c r="V543" s="41"/>
      <c r="W543" s="41"/>
      <c r="X543" s="41"/>
      <c r="Y543" s="41"/>
      <c r="Z543" s="41"/>
      <c r="AA543" s="41"/>
      <c r="AB543" s="41"/>
      <c r="AC543" s="41"/>
      <c r="AD543" s="41"/>
      <c r="AE543" s="41"/>
      <c r="AR543" s="214" t="s">
        <v>181</v>
      </c>
      <c r="AT543" s="214" t="s">
        <v>255</v>
      </c>
      <c r="AU543" s="214" t="s">
        <v>82</v>
      </c>
      <c r="AY543" s="20" t="s">
        <v>127</v>
      </c>
      <c r="BE543" s="215">
        <f>IF(N543="základní",J543,0)</f>
        <v>0</v>
      </c>
      <c r="BF543" s="215">
        <f>IF(N543="snížená",J543,0)</f>
        <v>0</v>
      </c>
      <c r="BG543" s="215">
        <f>IF(N543="zákl. přenesená",J543,0)</f>
        <v>0</v>
      </c>
      <c r="BH543" s="215">
        <f>IF(N543="sníž. přenesená",J543,0)</f>
        <v>0</v>
      </c>
      <c r="BI543" s="215">
        <f>IF(N543="nulová",J543,0)</f>
        <v>0</v>
      </c>
      <c r="BJ543" s="20" t="s">
        <v>80</v>
      </c>
      <c r="BK543" s="215">
        <f>ROUND(I543*H543,2)</f>
        <v>0</v>
      </c>
      <c r="BL543" s="20" t="s">
        <v>136</v>
      </c>
      <c r="BM543" s="214" t="s">
        <v>751</v>
      </c>
    </row>
    <row r="544" s="2" customFormat="1">
      <c r="A544" s="41"/>
      <c r="B544" s="42"/>
      <c r="C544" s="43"/>
      <c r="D544" s="216" t="s">
        <v>139</v>
      </c>
      <c r="E544" s="43"/>
      <c r="F544" s="217" t="s">
        <v>750</v>
      </c>
      <c r="G544" s="43"/>
      <c r="H544" s="43"/>
      <c r="I544" s="218"/>
      <c r="J544" s="43"/>
      <c r="K544" s="43"/>
      <c r="L544" s="47"/>
      <c r="M544" s="219"/>
      <c r="N544" s="220"/>
      <c r="O544" s="87"/>
      <c r="P544" s="87"/>
      <c r="Q544" s="87"/>
      <c r="R544" s="87"/>
      <c r="S544" s="87"/>
      <c r="T544" s="88"/>
      <c r="U544" s="41"/>
      <c r="V544" s="41"/>
      <c r="W544" s="41"/>
      <c r="X544" s="41"/>
      <c r="Y544" s="41"/>
      <c r="Z544" s="41"/>
      <c r="AA544" s="41"/>
      <c r="AB544" s="41"/>
      <c r="AC544" s="41"/>
      <c r="AD544" s="41"/>
      <c r="AE544" s="41"/>
      <c r="AT544" s="20" t="s">
        <v>139</v>
      </c>
      <c r="AU544" s="20" t="s">
        <v>82</v>
      </c>
    </row>
    <row r="545" s="13" customFormat="1">
      <c r="A545" s="13"/>
      <c r="B545" s="223"/>
      <c r="C545" s="224"/>
      <c r="D545" s="216" t="s">
        <v>143</v>
      </c>
      <c r="E545" s="224"/>
      <c r="F545" s="226" t="s">
        <v>752</v>
      </c>
      <c r="G545" s="224"/>
      <c r="H545" s="227">
        <v>3.0299999999999998</v>
      </c>
      <c r="I545" s="228"/>
      <c r="J545" s="224"/>
      <c r="K545" s="224"/>
      <c r="L545" s="229"/>
      <c r="M545" s="230"/>
      <c r="N545" s="231"/>
      <c r="O545" s="231"/>
      <c r="P545" s="231"/>
      <c r="Q545" s="231"/>
      <c r="R545" s="231"/>
      <c r="S545" s="231"/>
      <c r="T545" s="232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33" t="s">
        <v>143</v>
      </c>
      <c r="AU545" s="233" t="s">
        <v>82</v>
      </c>
      <c r="AV545" s="13" t="s">
        <v>82</v>
      </c>
      <c r="AW545" s="13" t="s">
        <v>4</v>
      </c>
      <c r="AX545" s="13" t="s">
        <v>80</v>
      </c>
      <c r="AY545" s="233" t="s">
        <v>127</v>
      </c>
    </row>
    <row r="546" s="2" customFormat="1" ht="24.15" customHeight="1">
      <c r="A546" s="41"/>
      <c r="B546" s="42"/>
      <c r="C546" s="203" t="s">
        <v>753</v>
      </c>
      <c r="D546" s="203" t="s">
        <v>131</v>
      </c>
      <c r="E546" s="204" t="s">
        <v>754</v>
      </c>
      <c r="F546" s="205" t="s">
        <v>755</v>
      </c>
      <c r="G546" s="206" t="s">
        <v>153</v>
      </c>
      <c r="H546" s="207">
        <v>4</v>
      </c>
      <c r="I546" s="208"/>
      <c r="J546" s="209">
        <f>ROUND(I546*H546,2)</f>
        <v>0</v>
      </c>
      <c r="K546" s="205" t="s">
        <v>135</v>
      </c>
      <c r="L546" s="47"/>
      <c r="M546" s="210" t="s">
        <v>19</v>
      </c>
      <c r="N546" s="211" t="s">
        <v>43</v>
      </c>
      <c r="O546" s="87"/>
      <c r="P546" s="212">
        <f>O546*H546</f>
        <v>0</v>
      </c>
      <c r="Q546" s="212">
        <v>0.0098899999999999995</v>
      </c>
      <c r="R546" s="212">
        <f>Q546*H546</f>
        <v>0.039559999999999998</v>
      </c>
      <c r="S546" s="212">
        <v>0</v>
      </c>
      <c r="T546" s="213">
        <f>S546*H546</f>
        <v>0</v>
      </c>
      <c r="U546" s="41"/>
      <c r="V546" s="41"/>
      <c r="W546" s="41"/>
      <c r="X546" s="41"/>
      <c r="Y546" s="41"/>
      <c r="Z546" s="41"/>
      <c r="AA546" s="41"/>
      <c r="AB546" s="41"/>
      <c r="AC546" s="41"/>
      <c r="AD546" s="41"/>
      <c r="AE546" s="41"/>
      <c r="AR546" s="214" t="s">
        <v>136</v>
      </c>
      <c r="AT546" s="214" t="s">
        <v>131</v>
      </c>
      <c r="AU546" s="214" t="s">
        <v>82</v>
      </c>
      <c r="AY546" s="20" t="s">
        <v>127</v>
      </c>
      <c r="BE546" s="215">
        <f>IF(N546="základní",J546,0)</f>
        <v>0</v>
      </c>
      <c r="BF546" s="215">
        <f>IF(N546="snížená",J546,0)</f>
        <v>0</v>
      </c>
      <c r="BG546" s="215">
        <f>IF(N546="zákl. přenesená",J546,0)</f>
        <v>0</v>
      </c>
      <c r="BH546" s="215">
        <f>IF(N546="sníž. přenesená",J546,0)</f>
        <v>0</v>
      </c>
      <c r="BI546" s="215">
        <f>IF(N546="nulová",J546,0)</f>
        <v>0</v>
      </c>
      <c r="BJ546" s="20" t="s">
        <v>80</v>
      </c>
      <c r="BK546" s="215">
        <f>ROUND(I546*H546,2)</f>
        <v>0</v>
      </c>
      <c r="BL546" s="20" t="s">
        <v>136</v>
      </c>
      <c r="BM546" s="214" t="s">
        <v>756</v>
      </c>
    </row>
    <row r="547" s="2" customFormat="1">
      <c r="A547" s="41"/>
      <c r="B547" s="42"/>
      <c r="C547" s="43"/>
      <c r="D547" s="216" t="s">
        <v>139</v>
      </c>
      <c r="E547" s="43"/>
      <c r="F547" s="217" t="s">
        <v>757</v>
      </c>
      <c r="G547" s="43"/>
      <c r="H547" s="43"/>
      <c r="I547" s="218"/>
      <c r="J547" s="43"/>
      <c r="K547" s="43"/>
      <c r="L547" s="47"/>
      <c r="M547" s="219"/>
      <c r="N547" s="220"/>
      <c r="O547" s="87"/>
      <c r="P547" s="87"/>
      <c r="Q547" s="87"/>
      <c r="R547" s="87"/>
      <c r="S547" s="87"/>
      <c r="T547" s="88"/>
      <c r="U547" s="41"/>
      <c r="V547" s="41"/>
      <c r="W547" s="41"/>
      <c r="X547" s="41"/>
      <c r="Y547" s="41"/>
      <c r="Z547" s="41"/>
      <c r="AA547" s="41"/>
      <c r="AB547" s="41"/>
      <c r="AC547" s="41"/>
      <c r="AD547" s="41"/>
      <c r="AE547" s="41"/>
      <c r="AT547" s="20" t="s">
        <v>139</v>
      </c>
      <c r="AU547" s="20" t="s">
        <v>82</v>
      </c>
    </row>
    <row r="548" s="2" customFormat="1">
      <c r="A548" s="41"/>
      <c r="B548" s="42"/>
      <c r="C548" s="43"/>
      <c r="D548" s="221" t="s">
        <v>141</v>
      </c>
      <c r="E548" s="43"/>
      <c r="F548" s="222" t="s">
        <v>758</v>
      </c>
      <c r="G548" s="43"/>
      <c r="H548" s="43"/>
      <c r="I548" s="218"/>
      <c r="J548" s="43"/>
      <c r="K548" s="43"/>
      <c r="L548" s="47"/>
      <c r="M548" s="219"/>
      <c r="N548" s="220"/>
      <c r="O548" s="87"/>
      <c r="P548" s="87"/>
      <c r="Q548" s="87"/>
      <c r="R548" s="87"/>
      <c r="S548" s="87"/>
      <c r="T548" s="88"/>
      <c r="U548" s="41"/>
      <c r="V548" s="41"/>
      <c r="W548" s="41"/>
      <c r="X548" s="41"/>
      <c r="Y548" s="41"/>
      <c r="Z548" s="41"/>
      <c r="AA548" s="41"/>
      <c r="AB548" s="41"/>
      <c r="AC548" s="41"/>
      <c r="AD548" s="41"/>
      <c r="AE548" s="41"/>
      <c r="AT548" s="20" t="s">
        <v>141</v>
      </c>
      <c r="AU548" s="20" t="s">
        <v>82</v>
      </c>
    </row>
    <row r="549" s="13" customFormat="1">
      <c r="A549" s="13"/>
      <c r="B549" s="223"/>
      <c r="C549" s="224"/>
      <c r="D549" s="216" t="s">
        <v>143</v>
      </c>
      <c r="E549" s="225" t="s">
        <v>19</v>
      </c>
      <c r="F549" s="226" t="s">
        <v>759</v>
      </c>
      <c r="G549" s="224"/>
      <c r="H549" s="227">
        <v>4</v>
      </c>
      <c r="I549" s="228"/>
      <c r="J549" s="224"/>
      <c r="K549" s="224"/>
      <c r="L549" s="229"/>
      <c r="M549" s="230"/>
      <c r="N549" s="231"/>
      <c r="O549" s="231"/>
      <c r="P549" s="231"/>
      <c r="Q549" s="231"/>
      <c r="R549" s="231"/>
      <c r="S549" s="231"/>
      <c r="T549" s="232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33" t="s">
        <v>143</v>
      </c>
      <c r="AU549" s="233" t="s">
        <v>82</v>
      </c>
      <c r="AV549" s="13" t="s">
        <v>82</v>
      </c>
      <c r="AW549" s="13" t="s">
        <v>33</v>
      </c>
      <c r="AX549" s="13" t="s">
        <v>80</v>
      </c>
      <c r="AY549" s="233" t="s">
        <v>127</v>
      </c>
    </row>
    <row r="550" s="2" customFormat="1" ht="16.5" customHeight="1">
      <c r="A550" s="41"/>
      <c r="B550" s="42"/>
      <c r="C550" s="266" t="s">
        <v>760</v>
      </c>
      <c r="D550" s="266" t="s">
        <v>255</v>
      </c>
      <c r="E550" s="267" t="s">
        <v>761</v>
      </c>
      <c r="F550" s="268" t="s">
        <v>762</v>
      </c>
      <c r="G550" s="269" t="s">
        <v>153</v>
      </c>
      <c r="H550" s="270">
        <v>4.04</v>
      </c>
      <c r="I550" s="271"/>
      <c r="J550" s="272">
        <f>ROUND(I550*H550,2)</f>
        <v>0</v>
      </c>
      <c r="K550" s="268" t="s">
        <v>135</v>
      </c>
      <c r="L550" s="273"/>
      <c r="M550" s="274" t="s">
        <v>19</v>
      </c>
      <c r="N550" s="275" t="s">
        <v>43</v>
      </c>
      <c r="O550" s="87"/>
      <c r="P550" s="212">
        <f>O550*H550</f>
        <v>0</v>
      </c>
      <c r="Q550" s="212">
        <v>0.26200000000000001</v>
      </c>
      <c r="R550" s="212">
        <f>Q550*H550</f>
        <v>1.0584800000000001</v>
      </c>
      <c r="S550" s="212">
        <v>0</v>
      </c>
      <c r="T550" s="213">
        <f>S550*H550</f>
        <v>0</v>
      </c>
      <c r="U550" s="41"/>
      <c r="V550" s="41"/>
      <c r="W550" s="41"/>
      <c r="X550" s="41"/>
      <c r="Y550" s="41"/>
      <c r="Z550" s="41"/>
      <c r="AA550" s="41"/>
      <c r="AB550" s="41"/>
      <c r="AC550" s="41"/>
      <c r="AD550" s="41"/>
      <c r="AE550" s="41"/>
      <c r="AR550" s="214" t="s">
        <v>181</v>
      </c>
      <c r="AT550" s="214" t="s">
        <v>255</v>
      </c>
      <c r="AU550" s="214" t="s">
        <v>82</v>
      </c>
      <c r="AY550" s="20" t="s">
        <v>127</v>
      </c>
      <c r="BE550" s="215">
        <f>IF(N550="základní",J550,0)</f>
        <v>0</v>
      </c>
      <c r="BF550" s="215">
        <f>IF(N550="snížená",J550,0)</f>
        <v>0</v>
      </c>
      <c r="BG550" s="215">
        <f>IF(N550="zákl. přenesená",J550,0)</f>
        <v>0</v>
      </c>
      <c r="BH550" s="215">
        <f>IF(N550="sníž. přenesená",J550,0)</f>
        <v>0</v>
      </c>
      <c r="BI550" s="215">
        <f>IF(N550="nulová",J550,0)</f>
        <v>0</v>
      </c>
      <c r="BJ550" s="20" t="s">
        <v>80</v>
      </c>
      <c r="BK550" s="215">
        <f>ROUND(I550*H550,2)</f>
        <v>0</v>
      </c>
      <c r="BL550" s="20" t="s">
        <v>136</v>
      </c>
      <c r="BM550" s="214" t="s">
        <v>763</v>
      </c>
    </row>
    <row r="551" s="2" customFormat="1">
      <c r="A551" s="41"/>
      <c r="B551" s="42"/>
      <c r="C551" s="43"/>
      <c r="D551" s="216" t="s">
        <v>139</v>
      </c>
      <c r="E551" s="43"/>
      <c r="F551" s="217" t="s">
        <v>762</v>
      </c>
      <c r="G551" s="43"/>
      <c r="H551" s="43"/>
      <c r="I551" s="218"/>
      <c r="J551" s="43"/>
      <c r="K551" s="43"/>
      <c r="L551" s="47"/>
      <c r="M551" s="219"/>
      <c r="N551" s="220"/>
      <c r="O551" s="87"/>
      <c r="P551" s="87"/>
      <c r="Q551" s="87"/>
      <c r="R551" s="87"/>
      <c r="S551" s="87"/>
      <c r="T551" s="88"/>
      <c r="U551" s="41"/>
      <c r="V551" s="41"/>
      <c r="W551" s="41"/>
      <c r="X551" s="41"/>
      <c r="Y551" s="41"/>
      <c r="Z551" s="41"/>
      <c r="AA551" s="41"/>
      <c r="AB551" s="41"/>
      <c r="AC551" s="41"/>
      <c r="AD551" s="41"/>
      <c r="AE551" s="41"/>
      <c r="AT551" s="20" t="s">
        <v>139</v>
      </c>
      <c r="AU551" s="20" t="s">
        <v>82</v>
      </c>
    </row>
    <row r="552" s="13" customFormat="1">
      <c r="A552" s="13"/>
      <c r="B552" s="223"/>
      <c r="C552" s="224"/>
      <c r="D552" s="216" t="s">
        <v>143</v>
      </c>
      <c r="E552" s="224"/>
      <c r="F552" s="226" t="s">
        <v>764</v>
      </c>
      <c r="G552" s="224"/>
      <c r="H552" s="227">
        <v>4.04</v>
      </c>
      <c r="I552" s="228"/>
      <c r="J552" s="224"/>
      <c r="K552" s="224"/>
      <c r="L552" s="229"/>
      <c r="M552" s="230"/>
      <c r="N552" s="231"/>
      <c r="O552" s="231"/>
      <c r="P552" s="231"/>
      <c r="Q552" s="231"/>
      <c r="R552" s="231"/>
      <c r="S552" s="231"/>
      <c r="T552" s="232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33" t="s">
        <v>143</v>
      </c>
      <c r="AU552" s="233" t="s">
        <v>82</v>
      </c>
      <c r="AV552" s="13" t="s">
        <v>82</v>
      </c>
      <c r="AW552" s="13" t="s">
        <v>4</v>
      </c>
      <c r="AX552" s="13" t="s">
        <v>80</v>
      </c>
      <c r="AY552" s="233" t="s">
        <v>127</v>
      </c>
    </row>
    <row r="553" s="2" customFormat="1" ht="24.15" customHeight="1">
      <c r="A553" s="41"/>
      <c r="B553" s="42"/>
      <c r="C553" s="203" t="s">
        <v>765</v>
      </c>
      <c r="D553" s="203" t="s">
        <v>131</v>
      </c>
      <c r="E553" s="204" t="s">
        <v>766</v>
      </c>
      <c r="F553" s="205" t="s">
        <v>767</v>
      </c>
      <c r="G553" s="206" t="s">
        <v>153</v>
      </c>
      <c r="H553" s="207">
        <v>7</v>
      </c>
      <c r="I553" s="208"/>
      <c r="J553" s="209">
        <f>ROUND(I553*H553,2)</f>
        <v>0</v>
      </c>
      <c r="K553" s="205" t="s">
        <v>135</v>
      </c>
      <c r="L553" s="47"/>
      <c r="M553" s="210" t="s">
        <v>19</v>
      </c>
      <c r="N553" s="211" t="s">
        <v>43</v>
      </c>
      <c r="O553" s="87"/>
      <c r="P553" s="212">
        <f>O553*H553</f>
        <v>0</v>
      </c>
      <c r="Q553" s="212">
        <v>0.0098899999999999995</v>
      </c>
      <c r="R553" s="212">
        <f>Q553*H553</f>
        <v>0.06923</v>
      </c>
      <c r="S553" s="212">
        <v>0</v>
      </c>
      <c r="T553" s="213">
        <f>S553*H553</f>
        <v>0</v>
      </c>
      <c r="U553" s="41"/>
      <c r="V553" s="41"/>
      <c r="W553" s="41"/>
      <c r="X553" s="41"/>
      <c r="Y553" s="41"/>
      <c r="Z553" s="41"/>
      <c r="AA553" s="41"/>
      <c r="AB553" s="41"/>
      <c r="AC553" s="41"/>
      <c r="AD553" s="41"/>
      <c r="AE553" s="41"/>
      <c r="AR553" s="214" t="s">
        <v>136</v>
      </c>
      <c r="AT553" s="214" t="s">
        <v>131</v>
      </c>
      <c r="AU553" s="214" t="s">
        <v>82</v>
      </c>
      <c r="AY553" s="20" t="s">
        <v>127</v>
      </c>
      <c r="BE553" s="215">
        <f>IF(N553="základní",J553,0)</f>
        <v>0</v>
      </c>
      <c r="BF553" s="215">
        <f>IF(N553="snížená",J553,0)</f>
        <v>0</v>
      </c>
      <c r="BG553" s="215">
        <f>IF(N553="zákl. přenesená",J553,0)</f>
        <v>0</v>
      </c>
      <c r="BH553" s="215">
        <f>IF(N553="sníž. přenesená",J553,0)</f>
        <v>0</v>
      </c>
      <c r="BI553" s="215">
        <f>IF(N553="nulová",J553,0)</f>
        <v>0</v>
      </c>
      <c r="BJ553" s="20" t="s">
        <v>80</v>
      </c>
      <c r="BK553" s="215">
        <f>ROUND(I553*H553,2)</f>
        <v>0</v>
      </c>
      <c r="BL553" s="20" t="s">
        <v>136</v>
      </c>
      <c r="BM553" s="214" t="s">
        <v>768</v>
      </c>
    </row>
    <row r="554" s="2" customFormat="1">
      <c r="A554" s="41"/>
      <c r="B554" s="42"/>
      <c r="C554" s="43"/>
      <c r="D554" s="216" t="s">
        <v>139</v>
      </c>
      <c r="E554" s="43"/>
      <c r="F554" s="217" t="s">
        <v>769</v>
      </c>
      <c r="G554" s="43"/>
      <c r="H554" s="43"/>
      <c r="I554" s="218"/>
      <c r="J554" s="43"/>
      <c r="K554" s="43"/>
      <c r="L554" s="47"/>
      <c r="M554" s="219"/>
      <c r="N554" s="220"/>
      <c r="O554" s="87"/>
      <c r="P554" s="87"/>
      <c r="Q554" s="87"/>
      <c r="R554" s="87"/>
      <c r="S554" s="87"/>
      <c r="T554" s="88"/>
      <c r="U554" s="41"/>
      <c r="V554" s="41"/>
      <c r="W554" s="41"/>
      <c r="X554" s="41"/>
      <c r="Y554" s="41"/>
      <c r="Z554" s="41"/>
      <c r="AA554" s="41"/>
      <c r="AB554" s="41"/>
      <c r="AC554" s="41"/>
      <c r="AD554" s="41"/>
      <c r="AE554" s="41"/>
      <c r="AT554" s="20" t="s">
        <v>139</v>
      </c>
      <c r="AU554" s="20" t="s">
        <v>82</v>
      </c>
    </row>
    <row r="555" s="2" customFormat="1">
      <c r="A555" s="41"/>
      <c r="B555" s="42"/>
      <c r="C555" s="43"/>
      <c r="D555" s="221" t="s">
        <v>141</v>
      </c>
      <c r="E555" s="43"/>
      <c r="F555" s="222" t="s">
        <v>770</v>
      </c>
      <c r="G555" s="43"/>
      <c r="H555" s="43"/>
      <c r="I555" s="218"/>
      <c r="J555" s="43"/>
      <c r="K555" s="43"/>
      <c r="L555" s="47"/>
      <c r="M555" s="219"/>
      <c r="N555" s="220"/>
      <c r="O555" s="87"/>
      <c r="P555" s="87"/>
      <c r="Q555" s="87"/>
      <c r="R555" s="87"/>
      <c r="S555" s="87"/>
      <c r="T555" s="88"/>
      <c r="U555" s="41"/>
      <c r="V555" s="41"/>
      <c r="W555" s="41"/>
      <c r="X555" s="41"/>
      <c r="Y555" s="41"/>
      <c r="Z555" s="41"/>
      <c r="AA555" s="41"/>
      <c r="AB555" s="41"/>
      <c r="AC555" s="41"/>
      <c r="AD555" s="41"/>
      <c r="AE555" s="41"/>
      <c r="AT555" s="20" t="s">
        <v>141</v>
      </c>
      <c r="AU555" s="20" t="s">
        <v>82</v>
      </c>
    </row>
    <row r="556" s="13" customFormat="1">
      <c r="A556" s="13"/>
      <c r="B556" s="223"/>
      <c r="C556" s="224"/>
      <c r="D556" s="216" t="s">
        <v>143</v>
      </c>
      <c r="E556" s="225" t="s">
        <v>19</v>
      </c>
      <c r="F556" s="226" t="s">
        <v>771</v>
      </c>
      <c r="G556" s="224"/>
      <c r="H556" s="227">
        <v>7</v>
      </c>
      <c r="I556" s="228"/>
      <c r="J556" s="224"/>
      <c r="K556" s="224"/>
      <c r="L556" s="229"/>
      <c r="M556" s="230"/>
      <c r="N556" s="231"/>
      <c r="O556" s="231"/>
      <c r="P556" s="231"/>
      <c r="Q556" s="231"/>
      <c r="R556" s="231"/>
      <c r="S556" s="231"/>
      <c r="T556" s="232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33" t="s">
        <v>143</v>
      </c>
      <c r="AU556" s="233" t="s">
        <v>82</v>
      </c>
      <c r="AV556" s="13" t="s">
        <v>82</v>
      </c>
      <c r="AW556" s="13" t="s">
        <v>33</v>
      </c>
      <c r="AX556" s="13" t="s">
        <v>80</v>
      </c>
      <c r="AY556" s="233" t="s">
        <v>127</v>
      </c>
    </row>
    <row r="557" s="2" customFormat="1" ht="24.15" customHeight="1">
      <c r="A557" s="41"/>
      <c r="B557" s="42"/>
      <c r="C557" s="266" t="s">
        <v>772</v>
      </c>
      <c r="D557" s="266" t="s">
        <v>255</v>
      </c>
      <c r="E557" s="267" t="s">
        <v>773</v>
      </c>
      <c r="F557" s="268" t="s">
        <v>774</v>
      </c>
      <c r="G557" s="269" t="s">
        <v>153</v>
      </c>
      <c r="H557" s="270">
        <v>7.0700000000000003</v>
      </c>
      <c r="I557" s="271"/>
      <c r="J557" s="272">
        <f>ROUND(I557*H557,2)</f>
        <v>0</v>
      </c>
      <c r="K557" s="268" t="s">
        <v>135</v>
      </c>
      <c r="L557" s="273"/>
      <c r="M557" s="274" t="s">
        <v>19</v>
      </c>
      <c r="N557" s="275" t="s">
        <v>43</v>
      </c>
      <c r="O557" s="87"/>
      <c r="P557" s="212">
        <f>O557*H557</f>
        <v>0</v>
      </c>
      <c r="Q557" s="212">
        <v>0.58499999999999996</v>
      </c>
      <c r="R557" s="212">
        <f>Q557*H557</f>
        <v>4.1359500000000002</v>
      </c>
      <c r="S557" s="212">
        <v>0</v>
      </c>
      <c r="T557" s="213">
        <f>S557*H557</f>
        <v>0</v>
      </c>
      <c r="U557" s="41"/>
      <c r="V557" s="41"/>
      <c r="W557" s="41"/>
      <c r="X557" s="41"/>
      <c r="Y557" s="41"/>
      <c r="Z557" s="41"/>
      <c r="AA557" s="41"/>
      <c r="AB557" s="41"/>
      <c r="AC557" s="41"/>
      <c r="AD557" s="41"/>
      <c r="AE557" s="41"/>
      <c r="AR557" s="214" t="s">
        <v>181</v>
      </c>
      <c r="AT557" s="214" t="s">
        <v>255</v>
      </c>
      <c r="AU557" s="214" t="s">
        <v>82</v>
      </c>
      <c r="AY557" s="20" t="s">
        <v>127</v>
      </c>
      <c r="BE557" s="215">
        <f>IF(N557="základní",J557,0)</f>
        <v>0</v>
      </c>
      <c r="BF557" s="215">
        <f>IF(N557="snížená",J557,0)</f>
        <v>0</v>
      </c>
      <c r="BG557" s="215">
        <f>IF(N557="zákl. přenesená",J557,0)</f>
        <v>0</v>
      </c>
      <c r="BH557" s="215">
        <f>IF(N557="sníž. přenesená",J557,0)</f>
        <v>0</v>
      </c>
      <c r="BI557" s="215">
        <f>IF(N557="nulová",J557,0)</f>
        <v>0</v>
      </c>
      <c r="BJ557" s="20" t="s">
        <v>80</v>
      </c>
      <c r="BK557" s="215">
        <f>ROUND(I557*H557,2)</f>
        <v>0</v>
      </c>
      <c r="BL557" s="20" t="s">
        <v>136</v>
      </c>
      <c r="BM557" s="214" t="s">
        <v>775</v>
      </c>
    </row>
    <row r="558" s="2" customFormat="1">
      <c r="A558" s="41"/>
      <c r="B558" s="42"/>
      <c r="C558" s="43"/>
      <c r="D558" s="216" t="s">
        <v>139</v>
      </c>
      <c r="E558" s="43"/>
      <c r="F558" s="217" t="s">
        <v>774</v>
      </c>
      <c r="G558" s="43"/>
      <c r="H558" s="43"/>
      <c r="I558" s="218"/>
      <c r="J558" s="43"/>
      <c r="K558" s="43"/>
      <c r="L558" s="47"/>
      <c r="M558" s="219"/>
      <c r="N558" s="220"/>
      <c r="O558" s="87"/>
      <c r="P558" s="87"/>
      <c r="Q558" s="87"/>
      <c r="R558" s="87"/>
      <c r="S558" s="87"/>
      <c r="T558" s="88"/>
      <c r="U558" s="41"/>
      <c r="V558" s="41"/>
      <c r="W558" s="41"/>
      <c r="X558" s="41"/>
      <c r="Y558" s="41"/>
      <c r="Z558" s="41"/>
      <c r="AA558" s="41"/>
      <c r="AB558" s="41"/>
      <c r="AC558" s="41"/>
      <c r="AD558" s="41"/>
      <c r="AE558" s="41"/>
      <c r="AT558" s="20" t="s">
        <v>139</v>
      </c>
      <c r="AU558" s="20" t="s">
        <v>82</v>
      </c>
    </row>
    <row r="559" s="13" customFormat="1">
      <c r="A559" s="13"/>
      <c r="B559" s="223"/>
      <c r="C559" s="224"/>
      <c r="D559" s="216" t="s">
        <v>143</v>
      </c>
      <c r="E559" s="224"/>
      <c r="F559" s="226" t="s">
        <v>723</v>
      </c>
      <c r="G559" s="224"/>
      <c r="H559" s="227">
        <v>7.0700000000000003</v>
      </c>
      <c r="I559" s="228"/>
      <c r="J559" s="224"/>
      <c r="K559" s="224"/>
      <c r="L559" s="229"/>
      <c r="M559" s="230"/>
      <c r="N559" s="231"/>
      <c r="O559" s="231"/>
      <c r="P559" s="231"/>
      <c r="Q559" s="231"/>
      <c r="R559" s="231"/>
      <c r="S559" s="231"/>
      <c r="T559" s="232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33" t="s">
        <v>143</v>
      </c>
      <c r="AU559" s="233" t="s">
        <v>82</v>
      </c>
      <c r="AV559" s="13" t="s">
        <v>82</v>
      </c>
      <c r="AW559" s="13" t="s">
        <v>4</v>
      </c>
      <c r="AX559" s="13" t="s">
        <v>80</v>
      </c>
      <c r="AY559" s="233" t="s">
        <v>127</v>
      </c>
    </row>
    <row r="560" s="2" customFormat="1" ht="24.15" customHeight="1">
      <c r="A560" s="41"/>
      <c r="B560" s="42"/>
      <c r="C560" s="203" t="s">
        <v>776</v>
      </c>
      <c r="D560" s="203" t="s">
        <v>131</v>
      </c>
      <c r="E560" s="204" t="s">
        <v>777</v>
      </c>
      <c r="F560" s="205" t="s">
        <v>778</v>
      </c>
      <c r="G560" s="206" t="s">
        <v>153</v>
      </c>
      <c r="H560" s="207">
        <v>10</v>
      </c>
      <c r="I560" s="208"/>
      <c r="J560" s="209">
        <f>ROUND(I560*H560,2)</f>
        <v>0</v>
      </c>
      <c r="K560" s="205" t="s">
        <v>135</v>
      </c>
      <c r="L560" s="47"/>
      <c r="M560" s="210" t="s">
        <v>19</v>
      </c>
      <c r="N560" s="211" t="s">
        <v>43</v>
      </c>
      <c r="O560" s="87"/>
      <c r="P560" s="212">
        <f>O560*H560</f>
        <v>0</v>
      </c>
      <c r="Q560" s="212">
        <v>0.0066</v>
      </c>
      <c r="R560" s="212">
        <f>Q560*H560</f>
        <v>0.066000000000000003</v>
      </c>
      <c r="S560" s="212">
        <v>0</v>
      </c>
      <c r="T560" s="213">
        <f>S560*H560</f>
        <v>0</v>
      </c>
      <c r="U560" s="41"/>
      <c r="V560" s="41"/>
      <c r="W560" s="41"/>
      <c r="X560" s="41"/>
      <c r="Y560" s="41"/>
      <c r="Z560" s="41"/>
      <c r="AA560" s="41"/>
      <c r="AB560" s="41"/>
      <c r="AC560" s="41"/>
      <c r="AD560" s="41"/>
      <c r="AE560" s="41"/>
      <c r="AR560" s="214" t="s">
        <v>136</v>
      </c>
      <c r="AT560" s="214" t="s">
        <v>131</v>
      </c>
      <c r="AU560" s="214" t="s">
        <v>82</v>
      </c>
      <c r="AY560" s="20" t="s">
        <v>127</v>
      </c>
      <c r="BE560" s="215">
        <f>IF(N560="základní",J560,0)</f>
        <v>0</v>
      </c>
      <c r="BF560" s="215">
        <f>IF(N560="snížená",J560,0)</f>
        <v>0</v>
      </c>
      <c r="BG560" s="215">
        <f>IF(N560="zákl. přenesená",J560,0)</f>
        <v>0</v>
      </c>
      <c r="BH560" s="215">
        <f>IF(N560="sníž. přenesená",J560,0)</f>
        <v>0</v>
      </c>
      <c r="BI560" s="215">
        <f>IF(N560="nulová",J560,0)</f>
        <v>0</v>
      </c>
      <c r="BJ560" s="20" t="s">
        <v>80</v>
      </c>
      <c r="BK560" s="215">
        <f>ROUND(I560*H560,2)</f>
        <v>0</v>
      </c>
      <c r="BL560" s="20" t="s">
        <v>136</v>
      </c>
      <c r="BM560" s="214" t="s">
        <v>779</v>
      </c>
    </row>
    <row r="561" s="2" customFormat="1">
      <c r="A561" s="41"/>
      <c r="B561" s="42"/>
      <c r="C561" s="43"/>
      <c r="D561" s="216" t="s">
        <v>139</v>
      </c>
      <c r="E561" s="43"/>
      <c r="F561" s="217" t="s">
        <v>780</v>
      </c>
      <c r="G561" s="43"/>
      <c r="H561" s="43"/>
      <c r="I561" s="218"/>
      <c r="J561" s="43"/>
      <c r="K561" s="43"/>
      <c r="L561" s="47"/>
      <c r="M561" s="219"/>
      <c r="N561" s="220"/>
      <c r="O561" s="87"/>
      <c r="P561" s="87"/>
      <c r="Q561" s="87"/>
      <c r="R561" s="87"/>
      <c r="S561" s="87"/>
      <c r="T561" s="88"/>
      <c r="U561" s="41"/>
      <c r="V561" s="41"/>
      <c r="W561" s="41"/>
      <c r="X561" s="41"/>
      <c r="Y561" s="41"/>
      <c r="Z561" s="41"/>
      <c r="AA561" s="41"/>
      <c r="AB561" s="41"/>
      <c r="AC561" s="41"/>
      <c r="AD561" s="41"/>
      <c r="AE561" s="41"/>
      <c r="AT561" s="20" t="s">
        <v>139</v>
      </c>
      <c r="AU561" s="20" t="s">
        <v>82</v>
      </c>
    </row>
    <row r="562" s="2" customFormat="1">
      <c r="A562" s="41"/>
      <c r="B562" s="42"/>
      <c r="C562" s="43"/>
      <c r="D562" s="221" t="s">
        <v>141</v>
      </c>
      <c r="E562" s="43"/>
      <c r="F562" s="222" t="s">
        <v>781</v>
      </c>
      <c r="G562" s="43"/>
      <c r="H562" s="43"/>
      <c r="I562" s="218"/>
      <c r="J562" s="43"/>
      <c r="K562" s="43"/>
      <c r="L562" s="47"/>
      <c r="M562" s="219"/>
      <c r="N562" s="220"/>
      <c r="O562" s="87"/>
      <c r="P562" s="87"/>
      <c r="Q562" s="87"/>
      <c r="R562" s="87"/>
      <c r="S562" s="87"/>
      <c r="T562" s="88"/>
      <c r="U562" s="41"/>
      <c r="V562" s="41"/>
      <c r="W562" s="41"/>
      <c r="X562" s="41"/>
      <c r="Y562" s="41"/>
      <c r="Z562" s="41"/>
      <c r="AA562" s="41"/>
      <c r="AB562" s="41"/>
      <c r="AC562" s="41"/>
      <c r="AD562" s="41"/>
      <c r="AE562" s="41"/>
      <c r="AT562" s="20" t="s">
        <v>141</v>
      </c>
      <c r="AU562" s="20" t="s">
        <v>82</v>
      </c>
    </row>
    <row r="563" s="15" customFormat="1">
      <c r="A563" s="15"/>
      <c r="B563" s="245"/>
      <c r="C563" s="246"/>
      <c r="D563" s="216" t="s">
        <v>143</v>
      </c>
      <c r="E563" s="247" t="s">
        <v>19</v>
      </c>
      <c r="F563" s="248" t="s">
        <v>782</v>
      </c>
      <c r="G563" s="246"/>
      <c r="H563" s="247" t="s">
        <v>19</v>
      </c>
      <c r="I563" s="249"/>
      <c r="J563" s="246"/>
      <c r="K563" s="246"/>
      <c r="L563" s="250"/>
      <c r="M563" s="251"/>
      <c r="N563" s="252"/>
      <c r="O563" s="252"/>
      <c r="P563" s="252"/>
      <c r="Q563" s="252"/>
      <c r="R563" s="252"/>
      <c r="S563" s="252"/>
      <c r="T563" s="253"/>
      <c r="U563" s="15"/>
      <c r="V563" s="15"/>
      <c r="W563" s="15"/>
      <c r="X563" s="15"/>
      <c r="Y563" s="15"/>
      <c r="Z563" s="15"/>
      <c r="AA563" s="15"/>
      <c r="AB563" s="15"/>
      <c r="AC563" s="15"/>
      <c r="AD563" s="15"/>
      <c r="AE563" s="15"/>
      <c r="AT563" s="254" t="s">
        <v>143</v>
      </c>
      <c r="AU563" s="254" t="s">
        <v>82</v>
      </c>
      <c r="AV563" s="15" t="s">
        <v>80</v>
      </c>
      <c r="AW563" s="15" t="s">
        <v>33</v>
      </c>
      <c r="AX563" s="15" t="s">
        <v>72</v>
      </c>
      <c r="AY563" s="254" t="s">
        <v>127</v>
      </c>
    </row>
    <row r="564" s="13" customFormat="1">
      <c r="A564" s="13"/>
      <c r="B564" s="223"/>
      <c r="C564" s="224"/>
      <c r="D564" s="216" t="s">
        <v>143</v>
      </c>
      <c r="E564" s="225" t="s">
        <v>19</v>
      </c>
      <c r="F564" s="226" t="s">
        <v>783</v>
      </c>
      <c r="G564" s="224"/>
      <c r="H564" s="227">
        <v>1</v>
      </c>
      <c r="I564" s="228"/>
      <c r="J564" s="224"/>
      <c r="K564" s="224"/>
      <c r="L564" s="229"/>
      <c r="M564" s="230"/>
      <c r="N564" s="231"/>
      <c r="O564" s="231"/>
      <c r="P564" s="231"/>
      <c r="Q564" s="231"/>
      <c r="R564" s="231"/>
      <c r="S564" s="231"/>
      <c r="T564" s="232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33" t="s">
        <v>143</v>
      </c>
      <c r="AU564" s="233" t="s">
        <v>82</v>
      </c>
      <c r="AV564" s="13" t="s">
        <v>82</v>
      </c>
      <c r="AW564" s="13" t="s">
        <v>33</v>
      </c>
      <c r="AX564" s="13" t="s">
        <v>72</v>
      </c>
      <c r="AY564" s="233" t="s">
        <v>127</v>
      </c>
    </row>
    <row r="565" s="13" customFormat="1">
      <c r="A565" s="13"/>
      <c r="B565" s="223"/>
      <c r="C565" s="224"/>
      <c r="D565" s="216" t="s">
        <v>143</v>
      </c>
      <c r="E565" s="225" t="s">
        <v>19</v>
      </c>
      <c r="F565" s="226" t="s">
        <v>784</v>
      </c>
      <c r="G565" s="224"/>
      <c r="H565" s="227">
        <v>2</v>
      </c>
      <c r="I565" s="228"/>
      <c r="J565" s="224"/>
      <c r="K565" s="224"/>
      <c r="L565" s="229"/>
      <c r="M565" s="230"/>
      <c r="N565" s="231"/>
      <c r="O565" s="231"/>
      <c r="P565" s="231"/>
      <c r="Q565" s="231"/>
      <c r="R565" s="231"/>
      <c r="S565" s="231"/>
      <c r="T565" s="232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33" t="s">
        <v>143</v>
      </c>
      <c r="AU565" s="233" t="s">
        <v>82</v>
      </c>
      <c r="AV565" s="13" t="s">
        <v>82</v>
      </c>
      <c r="AW565" s="13" t="s">
        <v>33</v>
      </c>
      <c r="AX565" s="13" t="s">
        <v>72</v>
      </c>
      <c r="AY565" s="233" t="s">
        <v>127</v>
      </c>
    </row>
    <row r="566" s="13" customFormat="1">
      <c r="A566" s="13"/>
      <c r="B566" s="223"/>
      <c r="C566" s="224"/>
      <c r="D566" s="216" t="s">
        <v>143</v>
      </c>
      <c r="E566" s="225" t="s">
        <v>19</v>
      </c>
      <c r="F566" s="226" t="s">
        <v>785</v>
      </c>
      <c r="G566" s="224"/>
      <c r="H566" s="227">
        <v>2</v>
      </c>
      <c r="I566" s="228"/>
      <c r="J566" s="224"/>
      <c r="K566" s="224"/>
      <c r="L566" s="229"/>
      <c r="M566" s="230"/>
      <c r="N566" s="231"/>
      <c r="O566" s="231"/>
      <c r="P566" s="231"/>
      <c r="Q566" s="231"/>
      <c r="R566" s="231"/>
      <c r="S566" s="231"/>
      <c r="T566" s="232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33" t="s">
        <v>143</v>
      </c>
      <c r="AU566" s="233" t="s">
        <v>82</v>
      </c>
      <c r="AV566" s="13" t="s">
        <v>82</v>
      </c>
      <c r="AW566" s="13" t="s">
        <v>33</v>
      </c>
      <c r="AX566" s="13" t="s">
        <v>72</v>
      </c>
      <c r="AY566" s="233" t="s">
        <v>127</v>
      </c>
    </row>
    <row r="567" s="13" customFormat="1">
      <c r="A567" s="13"/>
      <c r="B567" s="223"/>
      <c r="C567" s="224"/>
      <c r="D567" s="216" t="s">
        <v>143</v>
      </c>
      <c r="E567" s="225" t="s">
        <v>19</v>
      </c>
      <c r="F567" s="226" t="s">
        <v>786</v>
      </c>
      <c r="G567" s="224"/>
      <c r="H567" s="227">
        <v>5</v>
      </c>
      <c r="I567" s="228"/>
      <c r="J567" s="224"/>
      <c r="K567" s="224"/>
      <c r="L567" s="229"/>
      <c r="M567" s="230"/>
      <c r="N567" s="231"/>
      <c r="O567" s="231"/>
      <c r="P567" s="231"/>
      <c r="Q567" s="231"/>
      <c r="R567" s="231"/>
      <c r="S567" s="231"/>
      <c r="T567" s="232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33" t="s">
        <v>143</v>
      </c>
      <c r="AU567" s="233" t="s">
        <v>82</v>
      </c>
      <c r="AV567" s="13" t="s">
        <v>82</v>
      </c>
      <c r="AW567" s="13" t="s">
        <v>33</v>
      </c>
      <c r="AX567" s="13" t="s">
        <v>72</v>
      </c>
      <c r="AY567" s="233" t="s">
        <v>127</v>
      </c>
    </row>
    <row r="568" s="14" customFormat="1">
      <c r="A568" s="14"/>
      <c r="B568" s="234"/>
      <c r="C568" s="235"/>
      <c r="D568" s="216" t="s">
        <v>143</v>
      </c>
      <c r="E568" s="236" t="s">
        <v>19</v>
      </c>
      <c r="F568" s="237" t="s">
        <v>146</v>
      </c>
      <c r="G568" s="235"/>
      <c r="H568" s="238">
        <v>10</v>
      </c>
      <c r="I568" s="239"/>
      <c r="J568" s="235"/>
      <c r="K568" s="235"/>
      <c r="L568" s="240"/>
      <c r="M568" s="241"/>
      <c r="N568" s="242"/>
      <c r="O568" s="242"/>
      <c r="P568" s="242"/>
      <c r="Q568" s="242"/>
      <c r="R568" s="242"/>
      <c r="S568" s="242"/>
      <c r="T568" s="243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44" t="s">
        <v>143</v>
      </c>
      <c r="AU568" s="244" t="s">
        <v>82</v>
      </c>
      <c r="AV568" s="14" t="s">
        <v>136</v>
      </c>
      <c r="AW568" s="14" t="s">
        <v>33</v>
      </c>
      <c r="AX568" s="14" t="s">
        <v>80</v>
      </c>
      <c r="AY568" s="244" t="s">
        <v>127</v>
      </c>
    </row>
    <row r="569" s="2" customFormat="1" ht="24.15" customHeight="1">
      <c r="A569" s="41"/>
      <c r="B569" s="42"/>
      <c r="C569" s="266" t="s">
        <v>787</v>
      </c>
      <c r="D569" s="266" t="s">
        <v>255</v>
      </c>
      <c r="E569" s="267" t="s">
        <v>788</v>
      </c>
      <c r="F569" s="268" t="s">
        <v>789</v>
      </c>
      <c r="G569" s="269" t="s">
        <v>153</v>
      </c>
      <c r="H569" s="270">
        <v>1.01</v>
      </c>
      <c r="I569" s="271"/>
      <c r="J569" s="272">
        <f>ROUND(I569*H569,2)</f>
        <v>0</v>
      </c>
      <c r="K569" s="268" t="s">
        <v>135</v>
      </c>
      <c r="L569" s="273"/>
      <c r="M569" s="274" t="s">
        <v>19</v>
      </c>
      <c r="N569" s="275" t="s">
        <v>43</v>
      </c>
      <c r="O569" s="87"/>
      <c r="P569" s="212">
        <f>O569*H569</f>
        <v>0</v>
      </c>
      <c r="Q569" s="212">
        <v>0.028000000000000001</v>
      </c>
      <c r="R569" s="212">
        <f>Q569*H569</f>
        <v>0.02828</v>
      </c>
      <c r="S569" s="212">
        <v>0</v>
      </c>
      <c r="T569" s="213">
        <f>S569*H569</f>
        <v>0</v>
      </c>
      <c r="U569" s="41"/>
      <c r="V569" s="41"/>
      <c r="W569" s="41"/>
      <c r="X569" s="41"/>
      <c r="Y569" s="41"/>
      <c r="Z569" s="41"/>
      <c r="AA569" s="41"/>
      <c r="AB569" s="41"/>
      <c r="AC569" s="41"/>
      <c r="AD569" s="41"/>
      <c r="AE569" s="41"/>
      <c r="AR569" s="214" t="s">
        <v>181</v>
      </c>
      <c r="AT569" s="214" t="s">
        <v>255</v>
      </c>
      <c r="AU569" s="214" t="s">
        <v>82</v>
      </c>
      <c r="AY569" s="20" t="s">
        <v>127</v>
      </c>
      <c r="BE569" s="215">
        <f>IF(N569="základní",J569,0)</f>
        <v>0</v>
      </c>
      <c r="BF569" s="215">
        <f>IF(N569="snížená",J569,0)</f>
        <v>0</v>
      </c>
      <c r="BG569" s="215">
        <f>IF(N569="zákl. přenesená",J569,0)</f>
        <v>0</v>
      </c>
      <c r="BH569" s="215">
        <f>IF(N569="sníž. přenesená",J569,0)</f>
        <v>0</v>
      </c>
      <c r="BI569" s="215">
        <f>IF(N569="nulová",J569,0)</f>
        <v>0</v>
      </c>
      <c r="BJ569" s="20" t="s">
        <v>80</v>
      </c>
      <c r="BK569" s="215">
        <f>ROUND(I569*H569,2)</f>
        <v>0</v>
      </c>
      <c r="BL569" s="20" t="s">
        <v>136</v>
      </c>
      <c r="BM569" s="214" t="s">
        <v>790</v>
      </c>
    </row>
    <row r="570" s="2" customFormat="1">
      <c r="A570" s="41"/>
      <c r="B570" s="42"/>
      <c r="C570" s="43"/>
      <c r="D570" s="216" t="s">
        <v>139</v>
      </c>
      <c r="E570" s="43"/>
      <c r="F570" s="217" t="s">
        <v>789</v>
      </c>
      <c r="G570" s="43"/>
      <c r="H570" s="43"/>
      <c r="I570" s="218"/>
      <c r="J570" s="43"/>
      <c r="K570" s="43"/>
      <c r="L570" s="47"/>
      <c r="M570" s="219"/>
      <c r="N570" s="220"/>
      <c r="O570" s="87"/>
      <c r="P570" s="87"/>
      <c r="Q570" s="87"/>
      <c r="R570" s="87"/>
      <c r="S570" s="87"/>
      <c r="T570" s="88"/>
      <c r="U570" s="41"/>
      <c r="V570" s="41"/>
      <c r="W570" s="41"/>
      <c r="X570" s="41"/>
      <c r="Y570" s="41"/>
      <c r="Z570" s="41"/>
      <c r="AA570" s="41"/>
      <c r="AB570" s="41"/>
      <c r="AC570" s="41"/>
      <c r="AD570" s="41"/>
      <c r="AE570" s="41"/>
      <c r="AT570" s="20" t="s">
        <v>139</v>
      </c>
      <c r="AU570" s="20" t="s">
        <v>82</v>
      </c>
    </row>
    <row r="571" s="13" customFormat="1">
      <c r="A571" s="13"/>
      <c r="B571" s="223"/>
      <c r="C571" s="224"/>
      <c r="D571" s="216" t="s">
        <v>143</v>
      </c>
      <c r="E571" s="224"/>
      <c r="F571" s="226" t="s">
        <v>791</v>
      </c>
      <c r="G571" s="224"/>
      <c r="H571" s="227">
        <v>1.01</v>
      </c>
      <c r="I571" s="228"/>
      <c r="J571" s="224"/>
      <c r="K571" s="224"/>
      <c r="L571" s="229"/>
      <c r="M571" s="230"/>
      <c r="N571" s="231"/>
      <c r="O571" s="231"/>
      <c r="P571" s="231"/>
      <c r="Q571" s="231"/>
      <c r="R571" s="231"/>
      <c r="S571" s="231"/>
      <c r="T571" s="232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33" t="s">
        <v>143</v>
      </c>
      <c r="AU571" s="233" t="s">
        <v>82</v>
      </c>
      <c r="AV571" s="13" t="s">
        <v>82</v>
      </c>
      <c r="AW571" s="13" t="s">
        <v>4</v>
      </c>
      <c r="AX571" s="13" t="s">
        <v>80</v>
      </c>
      <c r="AY571" s="233" t="s">
        <v>127</v>
      </c>
    </row>
    <row r="572" s="2" customFormat="1" ht="24.15" customHeight="1">
      <c r="A572" s="41"/>
      <c r="B572" s="42"/>
      <c r="C572" s="266" t="s">
        <v>792</v>
      </c>
      <c r="D572" s="266" t="s">
        <v>255</v>
      </c>
      <c r="E572" s="267" t="s">
        <v>793</v>
      </c>
      <c r="F572" s="268" t="s">
        <v>794</v>
      </c>
      <c r="G572" s="269" t="s">
        <v>153</v>
      </c>
      <c r="H572" s="270">
        <v>2.02</v>
      </c>
      <c r="I572" s="271"/>
      <c r="J572" s="272">
        <f>ROUND(I572*H572,2)</f>
        <v>0</v>
      </c>
      <c r="K572" s="268" t="s">
        <v>135</v>
      </c>
      <c r="L572" s="273"/>
      <c r="M572" s="274" t="s">
        <v>19</v>
      </c>
      <c r="N572" s="275" t="s">
        <v>43</v>
      </c>
      <c r="O572" s="87"/>
      <c r="P572" s="212">
        <f>O572*H572</f>
        <v>0</v>
      </c>
      <c r="Q572" s="212">
        <v>0.040000000000000001</v>
      </c>
      <c r="R572" s="212">
        <f>Q572*H572</f>
        <v>0.080799999999999997</v>
      </c>
      <c r="S572" s="212">
        <v>0</v>
      </c>
      <c r="T572" s="213">
        <f>S572*H572</f>
        <v>0</v>
      </c>
      <c r="U572" s="41"/>
      <c r="V572" s="41"/>
      <c r="W572" s="41"/>
      <c r="X572" s="41"/>
      <c r="Y572" s="41"/>
      <c r="Z572" s="41"/>
      <c r="AA572" s="41"/>
      <c r="AB572" s="41"/>
      <c r="AC572" s="41"/>
      <c r="AD572" s="41"/>
      <c r="AE572" s="41"/>
      <c r="AR572" s="214" t="s">
        <v>181</v>
      </c>
      <c r="AT572" s="214" t="s">
        <v>255</v>
      </c>
      <c r="AU572" s="214" t="s">
        <v>82</v>
      </c>
      <c r="AY572" s="20" t="s">
        <v>127</v>
      </c>
      <c r="BE572" s="215">
        <f>IF(N572="základní",J572,0)</f>
        <v>0</v>
      </c>
      <c r="BF572" s="215">
        <f>IF(N572="snížená",J572,0)</f>
        <v>0</v>
      </c>
      <c r="BG572" s="215">
        <f>IF(N572="zákl. přenesená",J572,0)</f>
        <v>0</v>
      </c>
      <c r="BH572" s="215">
        <f>IF(N572="sníž. přenesená",J572,0)</f>
        <v>0</v>
      </c>
      <c r="BI572" s="215">
        <f>IF(N572="nulová",J572,0)</f>
        <v>0</v>
      </c>
      <c r="BJ572" s="20" t="s">
        <v>80</v>
      </c>
      <c r="BK572" s="215">
        <f>ROUND(I572*H572,2)</f>
        <v>0</v>
      </c>
      <c r="BL572" s="20" t="s">
        <v>136</v>
      </c>
      <c r="BM572" s="214" t="s">
        <v>795</v>
      </c>
    </row>
    <row r="573" s="2" customFormat="1">
      <c r="A573" s="41"/>
      <c r="B573" s="42"/>
      <c r="C573" s="43"/>
      <c r="D573" s="216" t="s">
        <v>139</v>
      </c>
      <c r="E573" s="43"/>
      <c r="F573" s="217" t="s">
        <v>794</v>
      </c>
      <c r="G573" s="43"/>
      <c r="H573" s="43"/>
      <c r="I573" s="218"/>
      <c r="J573" s="43"/>
      <c r="K573" s="43"/>
      <c r="L573" s="47"/>
      <c r="M573" s="219"/>
      <c r="N573" s="220"/>
      <c r="O573" s="87"/>
      <c r="P573" s="87"/>
      <c r="Q573" s="87"/>
      <c r="R573" s="87"/>
      <c r="S573" s="87"/>
      <c r="T573" s="88"/>
      <c r="U573" s="41"/>
      <c r="V573" s="41"/>
      <c r="W573" s="41"/>
      <c r="X573" s="41"/>
      <c r="Y573" s="41"/>
      <c r="Z573" s="41"/>
      <c r="AA573" s="41"/>
      <c r="AB573" s="41"/>
      <c r="AC573" s="41"/>
      <c r="AD573" s="41"/>
      <c r="AE573" s="41"/>
      <c r="AT573" s="20" t="s">
        <v>139</v>
      </c>
      <c r="AU573" s="20" t="s">
        <v>82</v>
      </c>
    </row>
    <row r="574" s="13" customFormat="1">
      <c r="A574" s="13"/>
      <c r="B574" s="223"/>
      <c r="C574" s="224"/>
      <c r="D574" s="216" t="s">
        <v>143</v>
      </c>
      <c r="E574" s="224"/>
      <c r="F574" s="226" t="s">
        <v>796</v>
      </c>
      <c r="G574" s="224"/>
      <c r="H574" s="227">
        <v>2.02</v>
      </c>
      <c r="I574" s="228"/>
      <c r="J574" s="224"/>
      <c r="K574" s="224"/>
      <c r="L574" s="229"/>
      <c r="M574" s="230"/>
      <c r="N574" s="231"/>
      <c r="O574" s="231"/>
      <c r="P574" s="231"/>
      <c r="Q574" s="231"/>
      <c r="R574" s="231"/>
      <c r="S574" s="231"/>
      <c r="T574" s="232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33" t="s">
        <v>143</v>
      </c>
      <c r="AU574" s="233" t="s">
        <v>82</v>
      </c>
      <c r="AV574" s="13" t="s">
        <v>82</v>
      </c>
      <c r="AW574" s="13" t="s">
        <v>4</v>
      </c>
      <c r="AX574" s="13" t="s">
        <v>80</v>
      </c>
      <c r="AY574" s="233" t="s">
        <v>127</v>
      </c>
    </row>
    <row r="575" s="2" customFormat="1" ht="24.15" customHeight="1">
      <c r="A575" s="41"/>
      <c r="B575" s="42"/>
      <c r="C575" s="266" t="s">
        <v>797</v>
      </c>
      <c r="D575" s="266" t="s">
        <v>255</v>
      </c>
      <c r="E575" s="267" t="s">
        <v>798</v>
      </c>
      <c r="F575" s="268" t="s">
        <v>799</v>
      </c>
      <c r="G575" s="269" t="s">
        <v>153</v>
      </c>
      <c r="H575" s="270">
        <v>2.02</v>
      </c>
      <c r="I575" s="271"/>
      <c r="J575" s="272">
        <f>ROUND(I575*H575,2)</f>
        <v>0</v>
      </c>
      <c r="K575" s="268" t="s">
        <v>135</v>
      </c>
      <c r="L575" s="273"/>
      <c r="M575" s="274" t="s">
        <v>19</v>
      </c>
      <c r="N575" s="275" t="s">
        <v>43</v>
      </c>
      <c r="O575" s="87"/>
      <c r="P575" s="212">
        <f>O575*H575</f>
        <v>0</v>
      </c>
      <c r="Q575" s="212">
        <v>0.050999999999999997</v>
      </c>
      <c r="R575" s="212">
        <f>Q575*H575</f>
        <v>0.10302</v>
      </c>
      <c r="S575" s="212">
        <v>0</v>
      </c>
      <c r="T575" s="213">
        <f>S575*H575</f>
        <v>0</v>
      </c>
      <c r="U575" s="41"/>
      <c r="V575" s="41"/>
      <c r="W575" s="41"/>
      <c r="X575" s="41"/>
      <c r="Y575" s="41"/>
      <c r="Z575" s="41"/>
      <c r="AA575" s="41"/>
      <c r="AB575" s="41"/>
      <c r="AC575" s="41"/>
      <c r="AD575" s="41"/>
      <c r="AE575" s="41"/>
      <c r="AR575" s="214" t="s">
        <v>181</v>
      </c>
      <c r="AT575" s="214" t="s">
        <v>255</v>
      </c>
      <c r="AU575" s="214" t="s">
        <v>82</v>
      </c>
      <c r="AY575" s="20" t="s">
        <v>127</v>
      </c>
      <c r="BE575" s="215">
        <f>IF(N575="základní",J575,0)</f>
        <v>0</v>
      </c>
      <c r="BF575" s="215">
        <f>IF(N575="snížená",J575,0)</f>
        <v>0</v>
      </c>
      <c r="BG575" s="215">
        <f>IF(N575="zákl. přenesená",J575,0)</f>
        <v>0</v>
      </c>
      <c r="BH575" s="215">
        <f>IF(N575="sníž. přenesená",J575,0)</f>
        <v>0</v>
      </c>
      <c r="BI575" s="215">
        <f>IF(N575="nulová",J575,0)</f>
        <v>0</v>
      </c>
      <c r="BJ575" s="20" t="s">
        <v>80</v>
      </c>
      <c r="BK575" s="215">
        <f>ROUND(I575*H575,2)</f>
        <v>0</v>
      </c>
      <c r="BL575" s="20" t="s">
        <v>136</v>
      </c>
      <c r="BM575" s="214" t="s">
        <v>800</v>
      </c>
    </row>
    <row r="576" s="2" customFormat="1">
      <c r="A576" s="41"/>
      <c r="B576" s="42"/>
      <c r="C576" s="43"/>
      <c r="D576" s="216" t="s">
        <v>139</v>
      </c>
      <c r="E576" s="43"/>
      <c r="F576" s="217" t="s">
        <v>799</v>
      </c>
      <c r="G576" s="43"/>
      <c r="H576" s="43"/>
      <c r="I576" s="218"/>
      <c r="J576" s="43"/>
      <c r="K576" s="43"/>
      <c r="L576" s="47"/>
      <c r="M576" s="219"/>
      <c r="N576" s="220"/>
      <c r="O576" s="87"/>
      <c r="P576" s="87"/>
      <c r="Q576" s="87"/>
      <c r="R576" s="87"/>
      <c r="S576" s="87"/>
      <c r="T576" s="88"/>
      <c r="U576" s="41"/>
      <c r="V576" s="41"/>
      <c r="W576" s="41"/>
      <c r="X576" s="41"/>
      <c r="Y576" s="41"/>
      <c r="Z576" s="41"/>
      <c r="AA576" s="41"/>
      <c r="AB576" s="41"/>
      <c r="AC576" s="41"/>
      <c r="AD576" s="41"/>
      <c r="AE576" s="41"/>
      <c r="AT576" s="20" t="s">
        <v>139</v>
      </c>
      <c r="AU576" s="20" t="s">
        <v>82</v>
      </c>
    </row>
    <row r="577" s="13" customFormat="1">
      <c r="A577" s="13"/>
      <c r="B577" s="223"/>
      <c r="C577" s="224"/>
      <c r="D577" s="216" t="s">
        <v>143</v>
      </c>
      <c r="E577" s="224"/>
      <c r="F577" s="226" t="s">
        <v>796</v>
      </c>
      <c r="G577" s="224"/>
      <c r="H577" s="227">
        <v>2.02</v>
      </c>
      <c r="I577" s="228"/>
      <c r="J577" s="224"/>
      <c r="K577" s="224"/>
      <c r="L577" s="229"/>
      <c r="M577" s="230"/>
      <c r="N577" s="231"/>
      <c r="O577" s="231"/>
      <c r="P577" s="231"/>
      <c r="Q577" s="231"/>
      <c r="R577" s="231"/>
      <c r="S577" s="231"/>
      <c r="T577" s="232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3" t="s">
        <v>143</v>
      </c>
      <c r="AU577" s="233" t="s">
        <v>82</v>
      </c>
      <c r="AV577" s="13" t="s">
        <v>82</v>
      </c>
      <c r="AW577" s="13" t="s">
        <v>4</v>
      </c>
      <c r="AX577" s="13" t="s">
        <v>80</v>
      </c>
      <c r="AY577" s="233" t="s">
        <v>127</v>
      </c>
    </row>
    <row r="578" s="2" customFormat="1" ht="24.15" customHeight="1">
      <c r="A578" s="41"/>
      <c r="B578" s="42"/>
      <c r="C578" s="266" t="s">
        <v>801</v>
      </c>
      <c r="D578" s="266" t="s">
        <v>255</v>
      </c>
      <c r="E578" s="267" t="s">
        <v>802</v>
      </c>
      <c r="F578" s="268" t="s">
        <v>803</v>
      </c>
      <c r="G578" s="269" t="s">
        <v>153</v>
      </c>
      <c r="H578" s="270">
        <v>5.0499999999999998</v>
      </c>
      <c r="I578" s="271"/>
      <c r="J578" s="272">
        <f>ROUND(I578*H578,2)</f>
        <v>0</v>
      </c>
      <c r="K578" s="268" t="s">
        <v>135</v>
      </c>
      <c r="L578" s="273"/>
      <c r="M578" s="274" t="s">
        <v>19</v>
      </c>
      <c r="N578" s="275" t="s">
        <v>43</v>
      </c>
      <c r="O578" s="87"/>
      <c r="P578" s="212">
        <f>O578*H578</f>
        <v>0</v>
      </c>
      <c r="Q578" s="212">
        <v>0.068000000000000005</v>
      </c>
      <c r="R578" s="212">
        <f>Q578*H578</f>
        <v>0.34340000000000004</v>
      </c>
      <c r="S578" s="212">
        <v>0</v>
      </c>
      <c r="T578" s="213">
        <f>S578*H578</f>
        <v>0</v>
      </c>
      <c r="U578" s="41"/>
      <c r="V578" s="41"/>
      <c r="W578" s="41"/>
      <c r="X578" s="41"/>
      <c r="Y578" s="41"/>
      <c r="Z578" s="41"/>
      <c r="AA578" s="41"/>
      <c r="AB578" s="41"/>
      <c r="AC578" s="41"/>
      <c r="AD578" s="41"/>
      <c r="AE578" s="41"/>
      <c r="AR578" s="214" t="s">
        <v>181</v>
      </c>
      <c r="AT578" s="214" t="s">
        <v>255</v>
      </c>
      <c r="AU578" s="214" t="s">
        <v>82</v>
      </c>
      <c r="AY578" s="20" t="s">
        <v>127</v>
      </c>
      <c r="BE578" s="215">
        <f>IF(N578="základní",J578,0)</f>
        <v>0</v>
      </c>
      <c r="BF578" s="215">
        <f>IF(N578="snížená",J578,0)</f>
        <v>0</v>
      </c>
      <c r="BG578" s="215">
        <f>IF(N578="zákl. přenesená",J578,0)</f>
        <v>0</v>
      </c>
      <c r="BH578" s="215">
        <f>IF(N578="sníž. přenesená",J578,0)</f>
        <v>0</v>
      </c>
      <c r="BI578" s="215">
        <f>IF(N578="nulová",J578,0)</f>
        <v>0</v>
      </c>
      <c r="BJ578" s="20" t="s">
        <v>80</v>
      </c>
      <c r="BK578" s="215">
        <f>ROUND(I578*H578,2)</f>
        <v>0</v>
      </c>
      <c r="BL578" s="20" t="s">
        <v>136</v>
      </c>
      <c r="BM578" s="214" t="s">
        <v>804</v>
      </c>
    </row>
    <row r="579" s="2" customFormat="1">
      <c r="A579" s="41"/>
      <c r="B579" s="42"/>
      <c r="C579" s="43"/>
      <c r="D579" s="216" t="s">
        <v>139</v>
      </c>
      <c r="E579" s="43"/>
      <c r="F579" s="217" t="s">
        <v>803</v>
      </c>
      <c r="G579" s="43"/>
      <c r="H579" s="43"/>
      <c r="I579" s="218"/>
      <c r="J579" s="43"/>
      <c r="K579" s="43"/>
      <c r="L579" s="47"/>
      <c r="M579" s="219"/>
      <c r="N579" s="220"/>
      <c r="O579" s="87"/>
      <c r="P579" s="87"/>
      <c r="Q579" s="87"/>
      <c r="R579" s="87"/>
      <c r="S579" s="87"/>
      <c r="T579" s="88"/>
      <c r="U579" s="41"/>
      <c r="V579" s="41"/>
      <c r="W579" s="41"/>
      <c r="X579" s="41"/>
      <c r="Y579" s="41"/>
      <c r="Z579" s="41"/>
      <c r="AA579" s="41"/>
      <c r="AB579" s="41"/>
      <c r="AC579" s="41"/>
      <c r="AD579" s="41"/>
      <c r="AE579" s="41"/>
      <c r="AT579" s="20" t="s">
        <v>139</v>
      </c>
      <c r="AU579" s="20" t="s">
        <v>82</v>
      </c>
    </row>
    <row r="580" s="13" customFormat="1">
      <c r="A580" s="13"/>
      <c r="B580" s="223"/>
      <c r="C580" s="224"/>
      <c r="D580" s="216" t="s">
        <v>143</v>
      </c>
      <c r="E580" s="224"/>
      <c r="F580" s="226" t="s">
        <v>805</v>
      </c>
      <c r="G580" s="224"/>
      <c r="H580" s="227">
        <v>5.0499999999999998</v>
      </c>
      <c r="I580" s="228"/>
      <c r="J580" s="224"/>
      <c r="K580" s="224"/>
      <c r="L580" s="229"/>
      <c r="M580" s="230"/>
      <c r="N580" s="231"/>
      <c r="O580" s="231"/>
      <c r="P580" s="231"/>
      <c r="Q580" s="231"/>
      <c r="R580" s="231"/>
      <c r="S580" s="231"/>
      <c r="T580" s="232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33" t="s">
        <v>143</v>
      </c>
      <c r="AU580" s="233" t="s">
        <v>82</v>
      </c>
      <c r="AV580" s="13" t="s">
        <v>82</v>
      </c>
      <c r="AW580" s="13" t="s">
        <v>4</v>
      </c>
      <c r="AX580" s="13" t="s">
        <v>80</v>
      </c>
      <c r="AY580" s="233" t="s">
        <v>127</v>
      </c>
    </row>
    <row r="581" s="2" customFormat="1" ht="33" customHeight="1">
      <c r="A581" s="41"/>
      <c r="B581" s="42"/>
      <c r="C581" s="203" t="s">
        <v>806</v>
      </c>
      <c r="D581" s="203" t="s">
        <v>131</v>
      </c>
      <c r="E581" s="204" t="s">
        <v>807</v>
      </c>
      <c r="F581" s="205" t="s">
        <v>808</v>
      </c>
      <c r="G581" s="206" t="s">
        <v>153</v>
      </c>
      <c r="H581" s="207">
        <v>3</v>
      </c>
      <c r="I581" s="208"/>
      <c r="J581" s="209">
        <f>ROUND(I581*H581,2)</f>
        <v>0</v>
      </c>
      <c r="K581" s="205" t="s">
        <v>135</v>
      </c>
      <c r="L581" s="47"/>
      <c r="M581" s="210" t="s">
        <v>19</v>
      </c>
      <c r="N581" s="211" t="s">
        <v>43</v>
      </c>
      <c r="O581" s="87"/>
      <c r="P581" s="212">
        <f>O581*H581</f>
        <v>0</v>
      </c>
      <c r="Q581" s="212">
        <v>0.0066</v>
      </c>
      <c r="R581" s="212">
        <f>Q581*H581</f>
        <v>0.019799999999999998</v>
      </c>
      <c r="S581" s="212">
        <v>0</v>
      </c>
      <c r="T581" s="213">
        <f>S581*H581</f>
        <v>0</v>
      </c>
      <c r="U581" s="41"/>
      <c r="V581" s="41"/>
      <c r="W581" s="41"/>
      <c r="X581" s="41"/>
      <c r="Y581" s="41"/>
      <c r="Z581" s="41"/>
      <c r="AA581" s="41"/>
      <c r="AB581" s="41"/>
      <c r="AC581" s="41"/>
      <c r="AD581" s="41"/>
      <c r="AE581" s="41"/>
      <c r="AR581" s="214" t="s">
        <v>136</v>
      </c>
      <c r="AT581" s="214" t="s">
        <v>131</v>
      </c>
      <c r="AU581" s="214" t="s">
        <v>82</v>
      </c>
      <c r="AY581" s="20" t="s">
        <v>127</v>
      </c>
      <c r="BE581" s="215">
        <f>IF(N581="základní",J581,0)</f>
        <v>0</v>
      </c>
      <c r="BF581" s="215">
        <f>IF(N581="snížená",J581,0)</f>
        <v>0</v>
      </c>
      <c r="BG581" s="215">
        <f>IF(N581="zákl. přenesená",J581,0)</f>
        <v>0</v>
      </c>
      <c r="BH581" s="215">
        <f>IF(N581="sníž. přenesená",J581,0)</f>
        <v>0</v>
      </c>
      <c r="BI581" s="215">
        <f>IF(N581="nulová",J581,0)</f>
        <v>0</v>
      </c>
      <c r="BJ581" s="20" t="s">
        <v>80</v>
      </c>
      <c r="BK581" s="215">
        <f>ROUND(I581*H581,2)</f>
        <v>0</v>
      </c>
      <c r="BL581" s="20" t="s">
        <v>136</v>
      </c>
      <c r="BM581" s="214" t="s">
        <v>809</v>
      </c>
    </row>
    <row r="582" s="2" customFormat="1">
      <c r="A582" s="41"/>
      <c r="B582" s="42"/>
      <c r="C582" s="43"/>
      <c r="D582" s="216" t="s">
        <v>139</v>
      </c>
      <c r="E582" s="43"/>
      <c r="F582" s="217" t="s">
        <v>810</v>
      </c>
      <c r="G582" s="43"/>
      <c r="H582" s="43"/>
      <c r="I582" s="218"/>
      <c r="J582" s="43"/>
      <c r="K582" s="43"/>
      <c r="L582" s="47"/>
      <c r="M582" s="219"/>
      <c r="N582" s="220"/>
      <c r="O582" s="87"/>
      <c r="P582" s="87"/>
      <c r="Q582" s="87"/>
      <c r="R582" s="87"/>
      <c r="S582" s="87"/>
      <c r="T582" s="88"/>
      <c r="U582" s="41"/>
      <c r="V582" s="41"/>
      <c r="W582" s="41"/>
      <c r="X582" s="41"/>
      <c r="Y582" s="41"/>
      <c r="Z582" s="41"/>
      <c r="AA582" s="41"/>
      <c r="AB582" s="41"/>
      <c r="AC582" s="41"/>
      <c r="AD582" s="41"/>
      <c r="AE582" s="41"/>
      <c r="AT582" s="20" t="s">
        <v>139</v>
      </c>
      <c r="AU582" s="20" t="s">
        <v>82</v>
      </c>
    </row>
    <row r="583" s="2" customFormat="1">
      <c r="A583" s="41"/>
      <c r="B583" s="42"/>
      <c r="C583" s="43"/>
      <c r="D583" s="221" t="s">
        <v>141</v>
      </c>
      <c r="E583" s="43"/>
      <c r="F583" s="222" t="s">
        <v>811</v>
      </c>
      <c r="G583" s="43"/>
      <c r="H583" s="43"/>
      <c r="I583" s="218"/>
      <c r="J583" s="43"/>
      <c r="K583" s="43"/>
      <c r="L583" s="47"/>
      <c r="M583" s="219"/>
      <c r="N583" s="220"/>
      <c r="O583" s="87"/>
      <c r="P583" s="87"/>
      <c r="Q583" s="87"/>
      <c r="R583" s="87"/>
      <c r="S583" s="87"/>
      <c r="T583" s="88"/>
      <c r="U583" s="41"/>
      <c r="V583" s="41"/>
      <c r="W583" s="41"/>
      <c r="X583" s="41"/>
      <c r="Y583" s="41"/>
      <c r="Z583" s="41"/>
      <c r="AA583" s="41"/>
      <c r="AB583" s="41"/>
      <c r="AC583" s="41"/>
      <c r="AD583" s="41"/>
      <c r="AE583" s="41"/>
      <c r="AT583" s="20" t="s">
        <v>141</v>
      </c>
      <c r="AU583" s="20" t="s">
        <v>82</v>
      </c>
    </row>
    <row r="584" s="15" customFormat="1">
      <c r="A584" s="15"/>
      <c r="B584" s="245"/>
      <c r="C584" s="246"/>
      <c r="D584" s="216" t="s">
        <v>143</v>
      </c>
      <c r="E584" s="247" t="s">
        <v>19</v>
      </c>
      <c r="F584" s="248" t="s">
        <v>782</v>
      </c>
      <c r="G584" s="246"/>
      <c r="H584" s="247" t="s">
        <v>19</v>
      </c>
      <c r="I584" s="249"/>
      <c r="J584" s="246"/>
      <c r="K584" s="246"/>
      <c r="L584" s="250"/>
      <c r="M584" s="251"/>
      <c r="N584" s="252"/>
      <c r="O584" s="252"/>
      <c r="P584" s="252"/>
      <c r="Q584" s="252"/>
      <c r="R584" s="252"/>
      <c r="S584" s="252"/>
      <c r="T584" s="253"/>
      <c r="U584" s="15"/>
      <c r="V584" s="15"/>
      <c r="W584" s="15"/>
      <c r="X584" s="15"/>
      <c r="Y584" s="15"/>
      <c r="Z584" s="15"/>
      <c r="AA584" s="15"/>
      <c r="AB584" s="15"/>
      <c r="AC584" s="15"/>
      <c r="AD584" s="15"/>
      <c r="AE584" s="15"/>
      <c r="AT584" s="254" t="s">
        <v>143</v>
      </c>
      <c r="AU584" s="254" t="s">
        <v>82</v>
      </c>
      <c r="AV584" s="15" t="s">
        <v>80</v>
      </c>
      <c r="AW584" s="15" t="s">
        <v>33</v>
      </c>
      <c r="AX584" s="15" t="s">
        <v>72</v>
      </c>
      <c r="AY584" s="254" t="s">
        <v>127</v>
      </c>
    </row>
    <row r="585" s="13" customFormat="1">
      <c r="A585" s="13"/>
      <c r="B585" s="223"/>
      <c r="C585" s="224"/>
      <c r="D585" s="216" t="s">
        <v>143</v>
      </c>
      <c r="E585" s="225" t="s">
        <v>19</v>
      </c>
      <c r="F585" s="226" t="s">
        <v>812</v>
      </c>
      <c r="G585" s="224"/>
      <c r="H585" s="227">
        <v>3</v>
      </c>
      <c r="I585" s="228"/>
      <c r="J585" s="224"/>
      <c r="K585" s="224"/>
      <c r="L585" s="229"/>
      <c r="M585" s="230"/>
      <c r="N585" s="231"/>
      <c r="O585" s="231"/>
      <c r="P585" s="231"/>
      <c r="Q585" s="231"/>
      <c r="R585" s="231"/>
      <c r="S585" s="231"/>
      <c r="T585" s="232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33" t="s">
        <v>143</v>
      </c>
      <c r="AU585" s="233" t="s">
        <v>82</v>
      </c>
      <c r="AV585" s="13" t="s">
        <v>82</v>
      </c>
      <c r="AW585" s="13" t="s">
        <v>33</v>
      </c>
      <c r="AX585" s="13" t="s">
        <v>80</v>
      </c>
      <c r="AY585" s="233" t="s">
        <v>127</v>
      </c>
    </row>
    <row r="586" s="2" customFormat="1" ht="24.15" customHeight="1">
      <c r="A586" s="41"/>
      <c r="B586" s="42"/>
      <c r="C586" s="266" t="s">
        <v>813</v>
      </c>
      <c r="D586" s="266" t="s">
        <v>255</v>
      </c>
      <c r="E586" s="267" t="s">
        <v>814</v>
      </c>
      <c r="F586" s="268" t="s">
        <v>815</v>
      </c>
      <c r="G586" s="269" t="s">
        <v>153</v>
      </c>
      <c r="H586" s="270">
        <v>3.0299999999999998</v>
      </c>
      <c r="I586" s="271"/>
      <c r="J586" s="272">
        <f>ROUND(I586*H586,2)</f>
        <v>0</v>
      </c>
      <c r="K586" s="268" t="s">
        <v>135</v>
      </c>
      <c r="L586" s="273"/>
      <c r="M586" s="274" t="s">
        <v>19</v>
      </c>
      <c r="N586" s="275" t="s">
        <v>43</v>
      </c>
      <c r="O586" s="87"/>
      <c r="P586" s="212">
        <f>O586*H586</f>
        <v>0</v>
      </c>
      <c r="Q586" s="212">
        <v>0.081000000000000003</v>
      </c>
      <c r="R586" s="212">
        <f>Q586*H586</f>
        <v>0.24542999999999998</v>
      </c>
      <c r="S586" s="212">
        <v>0</v>
      </c>
      <c r="T586" s="213">
        <f>S586*H586</f>
        <v>0</v>
      </c>
      <c r="U586" s="41"/>
      <c r="V586" s="41"/>
      <c r="W586" s="41"/>
      <c r="X586" s="41"/>
      <c r="Y586" s="41"/>
      <c r="Z586" s="41"/>
      <c r="AA586" s="41"/>
      <c r="AB586" s="41"/>
      <c r="AC586" s="41"/>
      <c r="AD586" s="41"/>
      <c r="AE586" s="41"/>
      <c r="AR586" s="214" t="s">
        <v>181</v>
      </c>
      <c r="AT586" s="214" t="s">
        <v>255</v>
      </c>
      <c r="AU586" s="214" t="s">
        <v>82</v>
      </c>
      <c r="AY586" s="20" t="s">
        <v>127</v>
      </c>
      <c r="BE586" s="215">
        <f>IF(N586="základní",J586,0)</f>
        <v>0</v>
      </c>
      <c r="BF586" s="215">
        <f>IF(N586="snížená",J586,0)</f>
        <v>0</v>
      </c>
      <c r="BG586" s="215">
        <f>IF(N586="zákl. přenesená",J586,0)</f>
        <v>0</v>
      </c>
      <c r="BH586" s="215">
        <f>IF(N586="sníž. přenesená",J586,0)</f>
        <v>0</v>
      </c>
      <c r="BI586" s="215">
        <f>IF(N586="nulová",J586,0)</f>
        <v>0</v>
      </c>
      <c r="BJ586" s="20" t="s">
        <v>80</v>
      </c>
      <c r="BK586" s="215">
        <f>ROUND(I586*H586,2)</f>
        <v>0</v>
      </c>
      <c r="BL586" s="20" t="s">
        <v>136</v>
      </c>
      <c r="BM586" s="214" t="s">
        <v>816</v>
      </c>
    </row>
    <row r="587" s="2" customFormat="1">
      <c r="A587" s="41"/>
      <c r="B587" s="42"/>
      <c r="C587" s="43"/>
      <c r="D587" s="216" t="s">
        <v>139</v>
      </c>
      <c r="E587" s="43"/>
      <c r="F587" s="217" t="s">
        <v>815</v>
      </c>
      <c r="G587" s="43"/>
      <c r="H587" s="43"/>
      <c r="I587" s="218"/>
      <c r="J587" s="43"/>
      <c r="K587" s="43"/>
      <c r="L587" s="47"/>
      <c r="M587" s="219"/>
      <c r="N587" s="220"/>
      <c r="O587" s="87"/>
      <c r="P587" s="87"/>
      <c r="Q587" s="87"/>
      <c r="R587" s="87"/>
      <c r="S587" s="87"/>
      <c r="T587" s="88"/>
      <c r="U587" s="41"/>
      <c r="V587" s="41"/>
      <c r="W587" s="41"/>
      <c r="X587" s="41"/>
      <c r="Y587" s="41"/>
      <c r="Z587" s="41"/>
      <c r="AA587" s="41"/>
      <c r="AB587" s="41"/>
      <c r="AC587" s="41"/>
      <c r="AD587" s="41"/>
      <c r="AE587" s="41"/>
      <c r="AT587" s="20" t="s">
        <v>139</v>
      </c>
      <c r="AU587" s="20" t="s">
        <v>82</v>
      </c>
    </row>
    <row r="588" s="13" customFormat="1">
      <c r="A588" s="13"/>
      <c r="B588" s="223"/>
      <c r="C588" s="224"/>
      <c r="D588" s="216" t="s">
        <v>143</v>
      </c>
      <c r="E588" s="224"/>
      <c r="F588" s="226" t="s">
        <v>752</v>
      </c>
      <c r="G588" s="224"/>
      <c r="H588" s="227">
        <v>3.0299999999999998</v>
      </c>
      <c r="I588" s="228"/>
      <c r="J588" s="224"/>
      <c r="K588" s="224"/>
      <c r="L588" s="229"/>
      <c r="M588" s="230"/>
      <c r="N588" s="231"/>
      <c r="O588" s="231"/>
      <c r="P588" s="231"/>
      <c r="Q588" s="231"/>
      <c r="R588" s="231"/>
      <c r="S588" s="231"/>
      <c r="T588" s="232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33" t="s">
        <v>143</v>
      </c>
      <c r="AU588" s="233" t="s">
        <v>82</v>
      </c>
      <c r="AV588" s="13" t="s">
        <v>82</v>
      </c>
      <c r="AW588" s="13" t="s">
        <v>4</v>
      </c>
      <c r="AX588" s="13" t="s">
        <v>80</v>
      </c>
      <c r="AY588" s="233" t="s">
        <v>127</v>
      </c>
    </row>
    <row r="589" s="2" customFormat="1" ht="37.8" customHeight="1">
      <c r="A589" s="41"/>
      <c r="B589" s="42"/>
      <c r="C589" s="203" t="s">
        <v>817</v>
      </c>
      <c r="D589" s="203" t="s">
        <v>131</v>
      </c>
      <c r="E589" s="204" t="s">
        <v>818</v>
      </c>
      <c r="F589" s="205" t="s">
        <v>819</v>
      </c>
      <c r="G589" s="206" t="s">
        <v>153</v>
      </c>
      <c r="H589" s="207">
        <v>7</v>
      </c>
      <c r="I589" s="208"/>
      <c r="J589" s="209">
        <f>ROUND(I589*H589,2)</f>
        <v>0</v>
      </c>
      <c r="K589" s="205" t="s">
        <v>135</v>
      </c>
      <c r="L589" s="47"/>
      <c r="M589" s="210" t="s">
        <v>19</v>
      </c>
      <c r="N589" s="211" t="s">
        <v>43</v>
      </c>
      <c r="O589" s="87"/>
      <c r="P589" s="212">
        <f>O589*H589</f>
        <v>0</v>
      </c>
      <c r="Q589" s="212">
        <v>0.089999999999999997</v>
      </c>
      <c r="R589" s="212">
        <f>Q589*H589</f>
        <v>0.63</v>
      </c>
      <c r="S589" s="212">
        <v>0</v>
      </c>
      <c r="T589" s="213">
        <f>S589*H589</f>
        <v>0</v>
      </c>
      <c r="U589" s="41"/>
      <c r="V589" s="41"/>
      <c r="W589" s="41"/>
      <c r="X589" s="41"/>
      <c r="Y589" s="41"/>
      <c r="Z589" s="41"/>
      <c r="AA589" s="41"/>
      <c r="AB589" s="41"/>
      <c r="AC589" s="41"/>
      <c r="AD589" s="41"/>
      <c r="AE589" s="41"/>
      <c r="AR589" s="214" t="s">
        <v>136</v>
      </c>
      <c r="AT589" s="214" t="s">
        <v>131</v>
      </c>
      <c r="AU589" s="214" t="s">
        <v>82</v>
      </c>
      <c r="AY589" s="20" t="s">
        <v>127</v>
      </c>
      <c r="BE589" s="215">
        <f>IF(N589="základní",J589,0)</f>
        <v>0</v>
      </c>
      <c r="BF589" s="215">
        <f>IF(N589="snížená",J589,0)</f>
        <v>0</v>
      </c>
      <c r="BG589" s="215">
        <f>IF(N589="zákl. přenesená",J589,0)</f>
        <v>0</v>
      </c>
      <c r="BH589" s="215">
        <f>IF(N589="sníž. přenesená",J589,0)</f>
        <v>0</v>
      </c>
      <c r="BI589" s="215">
        <f>IF(N589="nulová",J589,0)</f>
        <v>0</v>
      </c>
      <c r="BJ589" s="20" t="s">
        <v>80</v>
      </c>
      <c r="BK589" s="215">
        <f>ROUND(I589*H589,2)</f>
        <v>0</v>
      </c>
      <c r="BL589" s="20" t="s">
        <v>136</v>
      </c>
      <c r="BM589" s="214" t="s">
        <v>820</v>
      </c>
    </row>
    <row r="590" s="2" customFormat="1">
      <c r="A590" s="41"/>
      <c r="B590" s="42"/>
      <c r="C590" s="43"/>
      <c r="D590" s="216" t="s">
        <v>139</v>
      </c>
      <c r="E590" s="43"/>
      <c r="F590" s="217" t="s">
        <v>821</v>
      </c>
      <c r="G590" s="43"/>
      <c r="H590" s="43"/>
      <c r="I590" s="218"/>
      <c r="J590" s="43"/>
      <c r="K590" s="43"/>
      <c r="L590" s="47"/>
      <c r="M590" s="219"/>
      <c r="N590" s="220"/>
      <c r="O590" s="87"/>
      <c r="P590" s="87"/>
      <c r="Q590" s="87"/>
      <c r="R590" s="87"/>
      <c r="S590" s="87"/>
      <c r="T590" s="88"/>
      <c r="U590" s="41"/>
      <c r="V590" s="41"/>
      <c r="W590" s="41"/>
      <c r="X590" s="41"/>
      <c r="Y590" s="41"/>
      <c r="Z590" s="41"/>
      <c r="AA590" s="41"/>
      <c r="AB590" s="41"/>
      <c r="AC590" s="41"/>
      <c r="AD590" s="41"/>
      <c r="AE590" s="41"/>
      <c r="AT590" s="20" t="s">
        <v>139</v>
      </c>
      <c r="AU590" s="20" t="s">
        <v>82</v>
      </c>
    </row>
    <row r="591" s="2" customFormat="1">
      <c r="A591" s="41"/>
      <c r="B591" s="42"/>
      <c r="C591" s="43"/>
      <c r="D591" s="221" t="s">
        <v>141</v>
      </c>
      <c r="E591" s="43"/>
      <c r="F591" s="222" t="s">
        <v>822</v>
      </c>
      <c r="G591" s="43"/>
      <c r="H591" s="43"/>
      <c r="I591" s="218"/>
      <c r="J591" s="43"/>
      <c r="K591" s="43"/>
      <c r="L591" s="47"/>
      <c r="M591" s="219"/>
      <c r="N591" s="220"/>
      <c r="O591" s="87"/>
      <c r="P591" s="87"/>
      <c r="Q591" s="87"/>
      <c r="R591" s="87"/>
      <c r="S591" s="87"/>
      <c r="T591" s="88"/>
      <c r="U591" s="41"/>
      <c r="V591" s="41"/>
      <c r="W591" s="41"/>
      <c r="X591" s="41"/>
      <c r="Y591" s="41"/>
      <c r="Z591" s="41"/>
      <c r="AA591" s="41"/>
      <c r="AB591" s="41"/>
      <c r="AC591" s="41"/>
      <c r="AD591" s="41"/>
      <c r="AE591" s="41"/>
      <c r="AT591" s="20" t="s">
        <v>141</v>
      </c>
      <c r="AU591" s="20" t="s">
        <v>82</v>
      </c>
    </row>
    <row r="592" s="13" customFormat="1">
      <c r="A592" s="13"/>
      <c r="B592" s="223"/>
      <c r="C592" s="224"/>
      <c r="D592" s="216" t="s">
        <v>143</v>
      </c>
      <c r="E592" s="225" t="s">
        <v>19</v>
      </c>
      <c r="F592" s="226" t="s">
        <v>823</v>
      </c>
      <c r="G592" s="224"/>
      <c r="H592" s="227">
        <v>7</v>
      </c>
      <c r="I592" s="228"/>
      <c r="J592" s="224"/>
      <c r="K592" s="224"/>
      <c r="L592" s="229"/>
      <c r="M592" s="230"/>
      <c r="N592" s="231"/>
      <c r="O592" s="231"/>
      <c r="P592" s="231"/>
      <c r="Q592" s="231"/>
      <c r="R592" s="231"/>
      <c r="S592" s="231"/>
      <c r="T592" s="232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33" t="s">
        <v>143</v>
      </c>
      <c r="AU592" s="233" t="s">
        <v>82</v>
      </c>
      <c r="AV592" s="13" t="s">
        <v>82</v>
      </c>
      <c r="AW592" s="13" t="s">
        <v>33</v>
      </c>
      <c r="AX592" s="13" t="s">
        <v>80</v>
      </c>
      <c r="AY592" s="233" t="s">
        <v>127</v>
      </c>
    </row>
    <row r="593" s="2" customFormat="1" ht="24.15" customHeight="1">
      <c r="A593" s="41"/>
      <c r="B593" s="42"/>
      <c r="C593" s="266" t="s">
        <v>824</v>
      </c>
      <c r="D593" s="266" t="s">
        <v>255</v>
      </c>
      <c r="E593" s="267" t="s">
        <v>825</v>
      </c>
      <c r="F593" s="268" t="s">
        <v>826</v>
      </c>
      <c r="G593" s="269" t="s">
        <v>153</v>
      </c>
      <c r="H593" s="270">
        <v>7</v>
      </c>
      <c r="I593" s="271"/>
      <c r="J593" s="272">
        <f>ROUND(I593*H593,2)</f>
        <v>0</v>
      </c>
      <c r="K593" s="268" t="s">
        <v>135</v>
      </c>
      <c r="L593" s="273"/>
      <c r="M593" s="274" t="s">
        <v>19</v>
      </c>
      <c r="N593" s="275" t="s">
        <v>43</v>
      </c>
      <c r="O593" s="87"/>
      <c r="P593" s="212">
        <f>O593*H593</f>
        <v>0</v>
      </c>
      <c r="Q593" s="212">
        <v>0.059999999999999998</v>
      </c>
      <c r="R593" s="212">
        <f>Q593*H593</f>
        <v>0.41999999999999998</v>
      </c>
      <c r="S593" s="212">
        <v>0</v>
      </c>
      <c r="T593" s="213">
        <f>S593*H593</f>
        <v>0</v>
      </c>
      <c r="U593" s="41"/>
      <c r="V593" s="41"/>
      <c r="W593" s="41"/>
      <c r="X593" s="41"/>
      <c r="Y593" s="41"/>
      <c r="Z593" s="41"/>
      <c r="AA593" s="41"/>
      <c r="AB593" s="41"/>
      <c r="AC593" s="41"/>
      <c r="AD593" s="41"/>
      <c r="AE593" s="41"/>
      <c r="AR593" s="214" t="s">
        <v>181</v>
      </c>
      <c r="AT593" s="214" t="s">
        <v>255</v>
      </c>
      <c r="AU593" s="214" t="s">
        <v>82</v>
      </c>
      <c r="AY593" s="20" t="s">
        <v>127</v>
      </c>
      <c r="BE593" s="215">
        <f>IF(N593="základní",J593,0)</f>
        <v>0</v>
      </c>
      <c r="BF593" s="215">
        <f>IF(N593="snížená",J593,0)</f>
        <v>0</v>
      </c>
      <c r="BG593" s="215">
        <f>IF(N593="zákl. přenesená",J593,0)</f>
        <v>0</v>
      </c>
      <c r="BH593" s="215">
        <f>IF(N593="sníž. přenesená",J593,0)</f>
        <v>0</v>
      </c>
      <c r="BI593" s="215">
        <f>IF(N593="nulová",J593,0)</f>
        <v>0</v>
      </c>
      <c r="BJ593" s="20" t="s">
        <v>80</v>
      </c>
      <c r="BK593" s="215">
        <f>ROUND(I593*H593,2)</f>
        <v>0</v>
      </c>
      <c r="BL593" s="20" t="s">
        <v>136</v>
      </c>
      <c r="BM593" s="214" t="s">
        <v>827</v>
      </c>
    </row>
    <row r="594" s="2" customFormat="1">
      <c r="A594" s="41"/>
      <c r="B594" s="42"/>
      <c r="C594" s="43"/>
      <c r="D594" s="216" t="s">
        <v>139</v>
      </c>
      <c r="E594" s="43"/>
      <c r="F594" s="217" t="s">
        <v>826</v>
      </c>
      <c r="G594" s="43"/>
      <c r="H594" s="43"/>
      <c r="I594" s="218"/>
      <c r="J594" s="43"/>
      <c r="K594" s="43"/>
      <c r="L594" s="47"/>
      <c r="M594" s="219"/>
      <c r="N594" s="220"/>
      <c r="O594" s="87"/>
      <c r="P594" s="87"/>
      <c r="Q594" s="87"/>
      <c r="R594" s="87"/>
      <c r="S594" s="87"/>
      <c r="T594" s="88"/>
      <c r="U594" s="41"/>
      <c r="V594" s="41"/>
      <c r="W594" s="41"/>
      <c r="X594" s="41"/>
      <c r="Y594" s="41"/>
      <c r="Z594" s="41"/>
      <c r="AA594" s="41"/>
      <c r="AB594" s="41"/>
      <c r="AC594" s="41"/>
      <c r="AD594" s="41"/>
      <c r="AE594" s="41"/>
      <c r="AT594" s="20" t="s">
        <v>139</v>
      </c>
      <c r="AU594" s="20" t="s">
        <v>82</v>
      </c>
    </row>
    <row r="595" s="2" customFormat="1">
      <c r="A595" s="41"/>
      <c r="B595" s="42"/>
      <c r="C595" s="43"/>
      <c r="D595" s="216" t="s">
        <v>266</v>
      </c>
      <c r="E595" s="43"/>
      <c r="F595" s="276" t="s">
        <v>828</v>
      </c>
      <c r="G595" s="43"/>
      <c r="H595" s="43"/>
      <c r="I595" s="218"/>
      <c r="J595" s="43"/>
      <c r="K595" s="43"/>
      <c r="L595" s="47"/>
      <c r="M595" s="219"/>
      <c r="N595" s="220"/>
      <c r="O595" s="87"/>
      <c r="P595" s="87"/>
      <c r="Q595" s="87"/>
      <c r="R595" s="87"/>
      <c r="S595" s="87"/>
      <c r="T595" s="88"/>
      <c r="U595" s="41"/>
      <c r="V595" s="41"/>
      <c r="W595" s="41"/>
      <c r="X595" s="41"/>
      <c r="Y595" s="41"/>
      <c r="Z595" s="41"/>
      <c r="AA595" s="41"/>
      <c r="AB595" s="41"/>
      <c r="AC595" s="41"/>
      <c r="AD595" s="41"/>
      <c r="AE595" s="41"/>
      <c r="AT595" s="20" t="s">
        <v>266</v>
      </c>
      <c r="AU595" s="20" t="s">
        <v>82</v>
      </c>
    </row>
    <row r="596" s="2" customFormat="1" ht="24.15" customHeight="1">
      <c r="A596" s="41"/>
      <c r="B596" s="42"/>
      <c r="C596" s="203" t="s">
        <v>829</v>
      </c>
      <c r="D596" s="203" t="s">
        <v>131</v>
      </c>
      <c r="E596" s="204" t="s">
        <v>830</v>
      </c>
      <c r="F596" s="205" t="s">
        <v>831</v>
      </c>
      <c r="G596" s="206" t="s">
        <v>153</v>
      </c>
      <c r="H596" s="207">
        <v>7</v>
      </c>
      <c r="I596" s="208"/>
      <c r="J596" s="209">
        <f>ROUND(I596*H596,2)</f>
        <v>0</v>
      </c>
      <c r="K596" s="205" t="s">
        <v>135</v>
      </c>
      <c r="L596" s="47"/>
      <c r="M596" s="210" t="s">
        <v>19</v>
      </c>
      <c r="N596" s="211" t="s">
        <v>43</v>
      </c>
      <c r="O596" s="87"/>
      <c r="P596" s="212">
        <f>O596*H596</f>
        <v>0</v>
      </c>
      <c r="Q596" s="212">
        <v>0.00016000000000000001</v>
      </c>
      <c r="R596" s="212">
        <f>Q596*H596</f>
        <v>0.0011200000000000001</v>
      </c>
      <c r="S596" s="212">
        <v>0</v>
      </c>
      <c r="T596" s="213">
        <f>S596*H596</f>
        <v>0</v>
      </c>
      <c r="U596" s="41"/>
      <c r="V596" s="41"/>
      <c r="W596" s="41"/>
      <c r="X596" s="41"/>
      <c r="Y596" s="41"/>
      <c r="Z596" s="41"/>
      <c r="AA596" s="41"/>
      <c r="AB596" s="41"/>
      <c r="AC596" s="41"/>
      <c r="AD596" s="41"/>
      <c r="AE596" s="41"/>
      <c r="AR596" s="214" t="s">
        <v>136</v>
      </c>
      <c r="AT596" s="214" t="s">
        <v>131</v>
      </c>
      <c r="AU596" s="214" t="s">
        <v>82</v>
      </c>
      <c r="AY596" s="20" t="s">
        <v>127</v>
      </c>
      <c r="BE596" s="215">
        <f>IF(N596="základní",J596,0)</f>
        <v>0</v>
      </c>
      <c r="BF596" s="215">
        <f>IF(N596="snížená",J596,0)</f>
        <v>0</v>
      </c>
      <c r="BG596" s="215">
        <f>IF(N596="zákl. přenesená",J596,0)</f>
        <v>0</v>
      </c>
      <c r="BH596" s="215">
        <f>IF(N596="sníž. přenesená",J596,0)</f>
        <v>0</v>
      </c>
      <c r="BI596" s="215">
        <f>IF(N596="nulová",J596,0)</f>
        <v>0</v>
      </c>
      <c r="BJ596" s="20" t="s">
        <v>80</v>
      </c>
      <c r="BK596" s="215">
        <f>ROUND(I596*H596,2)</f>
        <v>0</v>
      </c>
      <c r="BL596" s="20" t="s">
        <v>136</v>
      </c>
      <c r="BM596" s="214" t="s">
        <v>832</v>
      </c>
    </row>
    <row r="597" s="2" customFormat="1">
      <c r="A597" s="41"/>
      <c r="B597" s="42"/>
      <c r="C597" s="43"/>
      <c r="D597" s="216" t="s">
        <v>139</v>
      </c>
      <c r="E597" s="43"/>
      <c r="F597" s="217" t="s">
        <v>833</v>
      </c>
      <c r="G597" s="43"/>
      <c r="H597" s="43"/>
      <c r="I597" s="218"/>
      <c r="J597" s="43"/>
      <c r="K597" s="43"/>
      <c r="L597" s="47"/>
      <c r="M597" s="219"/>
      <c r="N597" s="220"/>
      <c r="O597" s="87"/>
      <c r="P597" s="87"/>
      <c r="Q597" s="87"/>
      <c r="R597" s="87"/>
      <c r="S597" s="87"/>
      <c r="T597" s="88"/>
      <c r="U597" s="41"/>
      <c r="V597" s="41"/>
      <c r="W597" s="41"/>
      <c r="X597" s="41"/>
      <c r="Y597" s="41"/>
      <c r="Z597" s="41"/>
      <c r="AA597" s="41"/>
      <c r="AB597" s="41"/>
      <c r="AC597" s="41"/>
      <c r="AD597" s="41"/>
      <c r="AE597" s="41"/>
      <c r="AT597" s="20" t="s">
        <v>139</v>
      </c>
      <c r="AU597" s="20" t="s">
        <v>82</v>
      </c>
    </row>
    <row r="598" s="2" customFormat="1">
      <c r="A598" s="41"/>
      <c r="B598" s="42"/>
      <c r="C598" s="43"/>
      <c r="D598" s="221" t="s">
        <v>141</v>
      </c>
      <c r="E598" s="43"/>
      <c r="F598" s="222" t="s">
        <v>834</v>
      </c>
      <c r="G598" s="43"/>
      <c r="H598" s="43"/>
      <c r="I598" s="218"/>
      <c r="J598" s="43"/>
      <c r="K598" s="43"/>
      <c r="L598" s="47"/>
      <c r="M598" s="219"/>
      <c r="N598" s="220"/>
      <c r="O598" s="87"/>
      <c r="P598" s="87"/>
      <c r="Q598" s="87"/>
      <c r="R598" s="87"/>
      <c r="S598" s="87"/>
      <c r="T598" s="88"/>
      <c r="U598" s="41"/>
      <c r="V598" s="41"/>
      <c r="W598" s="41"/>
      <c r="X598" s="41"/>
      <c r="Y598" s="41"/>
      <c r="Z598" s="41"/>
      <c r="AA598" s="41"/>
      <c r="AB598" s="41"/>
      <c r="AC598" s="41"/>
      <c r="AD598" s="41"/>
      <c r="AE598" s="41"/>
      <c r="AT598" s="20" t="s">
        <v>141</v>
      </c>
      <c r="AU598" s="20" t="s">
        <v>82</v>
      </c>
    </row>
    <row r="599" s="13" customFormat="1">
      <c r="A599" s="13"/>
      <c r="B599" s="223"/>
      <c r="C599" s="224"/>
      <c r="D599" s="216" t="s">
        <v>143</v>
      </c>
      <c r="E599" s="225" t="s">
        <v>19</v>
      </c>
      <c r="F599" s="226" t="s">
        <v>835</v>
      </c>
      <c r="G599" s="224"/>
      <c r="H599" s="227">
        <v>7</v>
      </c>
      <c r="I599" s="228"/>
      <c r="J599" s="224"/>
      <c r="K599" s="224"/>
      <c r="L599" s="229"/>
      <c r="M599" s="230"/>
      <c r="N599" s="231"/>
      <c r="O599" s="231"/>
      <c r="P599" s="231"/>
      <c r="Q599" s="231"/>
      <c r="R599" s="231"/>
      <c r="S599" s="231"/>
      <c r="T599" s="232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33" t="s">
        <v>143</v>
      </c>
      <c r="AU599" s="233" t="s">
        <v>82</v>
      </c>
      <c r="AV599" s="13" t="s">
        <v>82</v>
      </c>
      <c r="AW599" s="13" t="s">
        <v>33</v>
      </c>
      <c r="AX599" s="13" t="s">
        <v>80</v>
      </c>
      <c r="AY599" s="233" t="s">
        <v>127</v>
      </c>
    </row>
    <row r="600" s="2" customFormat="1" ht="24.15" customHeight="1">
      <c r="A600" s="41"/>
      <c r="B600" s="42"/>
      <c r="C600" s="203" t="s">
        <v>836</v>
      </c>
      <c r="D600" s="203" t="s">
        <v>131</v>
      </c>
      <c r="E600" s="204" t="s">
        <v>837</v>
      </c>
      <c r="F600" s="205" t="s">
        <v>838</v>
      </c>
      <c r="G600" s="206" t="s">
        <v>153</v>
      </c>
      <c r="H600" s="207">
        <v>7</v>
      </c>
      <c r="I600" s="208"/>
      <c r="J600" s="209">
        <f>ROUND(I600*H600,2)</f>
        <v>0</v>
      </c>
      <c r="K600" s="205" t="s">
        <v>135</v>
      </c>
      <c r="L600" s="47"/>
      <c r="M600" s="210" t="s">
        <v>19</v>
      </c>
      <c r="N600" s="211" t="s">
        <v>43</v>
      </c>
      <c r="O600" s="87"/>
      <c r="P600" s="212">
        <f>O600*H600</f>
        <v>0</v>
      </c>
      <c r="Q600" s="212">
        <v>0.10940999999999999</v>
      </c>
      <c r="R600" s="212">
        <f>Q600*H600</f>
        <v>0.76586999999999994</v>
      </c>
      <c r="S600" s="212">
        <v>0</v>
      </c>
      <c r="T600" s="213">
        <f>S600*H600</f>
        <v>0</v>
      </c>
      <c r="U600" s="41"/>
      <c r="V600" s="41"/>
      <c r="W600" s="41"/>
      <c r="X600" s="41"/>
      <c r="Y600" s="41"/>
      <c r="Z600" s="41"/>
      <c r="AA600" s="41"/>
      <c r="AB600" s="41"/>
      <c r="AC600" s="41"/>
      <c r="AD600" s="41"/>
      <c r="AE600" s="41"/>
      <c r="AR600" s="214" t="s">
        <v>136</v>
      </c>
      <c r="AT600" s="214" t="s">
        <v>131</v>
      </c>
      <c r="AU600" s="214" t="s">
        <v>82</v>
      </c>
      <c r="AY600" s="20" t="s">
        <v>127</v>
      </c>
      <c r="BE600" s="215">
        <f>IF(N600="základní",J600,0)</f>
        <v>0</v>
      </c>
      <c r="BF600" s="215">
        <f>IF(N600="snížená",J600,0)</f>
        <v>0</v>
      </c>
      <c r="BG600" s="215">
        <f>IF(N600="zákl. přenesená",J600,0)</f>
        <v>0</v>
      </c>
      <c r="BH600" s="215">
        <f>IF(N600="sníž. přenesená",J600,0)</f>
        <v>0</v>
      </c>
      <c r="BI600" s="215">
        <f>IF(N600="nulová",J600,0)</f>
        <v>0</v>
      </c>
      <c r="BJ600" s="20" t="s">
        <v>80</v>
      </c>
      <c r="BK600" s="215">
        <f>ROUND(I600*H600,2)</f>
        <v>0</v>
      </c>
      <c r="BL600" s="20" t="s">
        <v>136</v>
      </c>
      <c r="BM600" s="214" t="s">
        <v>839</v>
      </c>
    </row>
    <row r="601" s="2" customFormat="1">
      <c r="A601" s="41"/>
      <c r="B601" s="42"/>
      <c r="C601" s="43"/>
      <c r="D601" s="216" t="s">
        <v>139</v>
      </c>
      <c r="E601" s="43"/>
      <c r="F601" s="217" t="s">
        <v>840</v>
      </c>
      <c r="G601" s="43"/>
      <c r="H601" s="43"/>
      <c r="I601" s="218"/>
      <c r="J601" s="43"/>
      <c r="K601" s="43"/>
      <c r="L601" s="47"/>
      <c r="M601" s="219"/>
      <c r="N601" s="220"/>
      <c r="O601" s="87"/>
      <c r="P601" s="87"/>
      <c r="Q601" s="87"/>
      <c r="R601" s="87"/>
      <c r="S601" s="87"/>
      <c r="T601" s="88"/>
      <c r="U601" s="41"/>
      <c r="V601" s="41"/>
      <c r="W601" s="41"/>
      <c r="X601" s="41"/>
      <c r="Y601" s="41"/>
      <c r="Z601" s="41"/>
      <c r="AA601" s="41"/>
      <c r="AB601" s="41"/>
      <c r="AC601" s="41"/>
      <c r="AD601" s="41"/>
      <c r="AE601" s="41"/>
      <c r="AT601" s="20" t="s">
        <v>139</v>
      </c>
      <c r="AU601" s="20" t="s">
        <v>82</v>
      </c>
    </row>
    <row r="602" s="2" customFormat="1">
      <c r="A602" s="41"/>
      <c r="B602" s="42"/>
      <c r="C602" s="43"/>
      <c r="D602" s="221" t="s">
        <v>141</v>
      </c>
      <c r="E602" s="43"/>
      <c r="F602" s="222" t="s">
        <v>841</v>
      </c>
      <c r="G602" s="43"/>
      <c r="H602" s="43"/>
      <c r="I602" s="218"/>
      <c r="J602" s="43"/>
      <c r="K602" s="43"/>
      <c r="L602" s="47"/>
      <c r="M602" s="219"/>
      <c r="N602" s="220"/>
      <c r="O602" s="87"/>
      <c r="P602" s="87"/>
      <c r="Q602" s="87"/>
      <c r="R602" s="87"/>
      <c r="S602" s="87"/>
      <c r="T602" s="88"/>
      <c r="U602" s="41"/>
      <c r="V602" s="41"/>
      <c r="W602" s="41"/>
      <c r="X602" s="41"/>
      <c r="Y602" s="41"/>
      <c r="Z602" s="41"/>
      <c r="AA602" s="41"/>
      <c r="AB602" s="41"/>
      <c r="AC602" s="41"/>
      <c r="AD602" s="41"/>
      <c r="AE602" s="41"/>
      <c r="AT602" s="20" t="s">
        <v>141</v>
      </c>
      <c r="AU602" s="20" t="s">
        <v>82</v>
      </c>
    </row>
    <row r="603" s="13" customFormat="1">
      <c r="A603" s="13"/>
      <c r="B603" s="223"/>
      <c r="C603" s="224"/>
      <c r="D603" s="216" t="s">
        <v>143</v>
      </c>
      <c r="E603" s="225" t="s">
        <v>19</v>
      </c>
      <c r="F603" s="226" t="s">
        <v>835</v>
      </c>
      <c r="G603" s="224"/>
      <c r="H603" s="227">
        <v>7</v>
      </c>
      <c r="I603" s="228"/>
      <c r="J603" s="224"/>
      <c r="K603" s="224"/>
      <c r="L603" s="229"/>
      <c r="M603" s="230"/>
      <c r="N603" s="231"/>
      <c r="O603" s="231"/>
      <c r="P603" s="231"/>
      <c r="Q603" s="231"/>
      <c r="R603" s="231"/>
      <c r="S603" s="231"/>
      <c r="T603" s="232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33" t="s">
        <v>143</v>
      </c>
      <c r="AU603" s="233" t="s">
        <v>82</v>
      </c>
      <c r="AV603" s="13" t="s">
        <v>82</v>
      </c>
      <c r="AW603" s="13" t="s">
        <v>33</v>
      </c>
      <c r="AX603" s="13" t="s">
        <v>80</v>
      </c>
      <c r="AY603" s="233" t="s">
        <v>127</v>
      </c>
    </row>
    <row r="604" s="2" customFormat="1" ht="24.15" customHeight="1">
      <c r="A604" s="41"/>
      <c r="B604" s="42"/>
      <c r="C604" s="266" t="s">
        <v>842</v>
      </c>
      <c r="D604" s="266" t="s">
        <v>255</v>
      </c>
      <c r="E604" s="267" t="s">
        <v>843</v>
      </c>
      <c r="F604" s="268" t="s">
        <v>844</v>
      </c>
      <c r="G604" s="269" t="s">
        <v>249</v>
      </c>
      <c r="H604" s="270">
        <v>17.5</v>
      </c>
      <c r="I604" s="271"/>
      <c r="J604" s="272">
        <f>ROUND(I604*H604,2)</f>
        <v>0</v>
      </c>
      <c r="K604" s="268" t="s">
        <v>135</v>
      </c>
      <c r="L604" s="273"/>
      <c r="M604" s="274" t="s">
        <v>19</v>
      </c>
      <c r="N604" s="275" t="s">
        <v>43</v>
      </c>
      <c r="O604" s="87"/>
      <c r="P604" s="212">
        <f>O604*H604</f>
        <v>0</v>
      </c>
      <c r="Q604" s="212">
        <v>0.0041099999999999999</v>
      </c>
      <c r="R604" s="212">
        <f>Q604*H604</f>
        <v>0.071925000000000003</v>
      </c>
      <c r="S604" s="212">
        <v>0</v>
      </c>
      <c r="T604" s="213">
        <f>S604*H604</f>
        <v>0</v>
      </c>
      <c r="U604" s="41"/>
      <c r="V604" s="41"/>
      <c r="W604" s="41"/>
      <c r="X604" s="41"/>
      <c r="Y604" s="41"/>
      <c r="Z604" s="41"/>
      <c r="AA604" s="41"/>
      <c r="AB604" s="41"/>
      <c r="AC604" s="41"/>
      <c r="AD604" s="41"/>
      <c r="AE604" s="41"/>
      <c r="AR604" s="214" t="s">
        <v>181</v>
      </c>
      <c r="AT604" s="214" t="s">
        <v>255</v>
      </c>
      <c r="AU604" s="214" t="s">
        <v>82</v>
      </c>
      <c r="AY604" s="20" t="s">
        <v>127</v>
      </c>
      <c r="BE604" s="215">
        <f>IF(N604="základní",J604,0)</f>
        <v>0</v>
      </c>
      <c r="BF604" s="215">
        <f>IF(N604="snížená",J604,0)</f>
        <v>0</v>
      </c>
      <c r="BG604" s="215">
        <f>IF(N604="zákl. přenesená",J604,0)</f>
        <v>0</v>
      </c>
      <c r="BH604" s="215">
        <f>IF(N604="sníž. přenesená",J604,0)</f>
        <v>0</v>
      </c>
      <c r="BI604" s="215">
        <f>IF(N604="nulová",J604,0)</f>
        <v>0</v>
      </c>
      <c r="BJ604" s="20" t="s">
        <v>80</v>
      </c>
      <c r="BK604" s="215">
        <f>ROUND(I604*H604,2)</f>
        <v>0</v>
      </c>
      <c r="BL604" s="20" t="s">
        <v>136</v>
      </c>
      <c r="BM604" s="214" t="s">
        <v>845</v>
      </c>
    </row>
    <row r="605" s="2" customFormat="1">
      <c r="A605" s="41"/>
      <c r="B605" s="42"/>
      <c r="C605" s="43"/>
      <c r="D605" s="216" t="s">
        <v>139</v>
      </c>
      <c r="E605" s="43"/>
      <c r="F605" s="217" t="s">
        <v>844</v>
      </c>
      <c r="G605" s="43"/>
      <c r="H605" s="43"/>
      <c r="I605" s="218"/>
      <c r="J605" s="43"/>
      <c r="K605" s="43"/>
      <c r="L605" s="47"/>
      <c r="M605" s="219"/>
      <c r="N605" s="220"/>
      <c r="O605" s="87"/>
      <c r="P605" s="87"/>
      <c r="Q605" s="87"/>
      <c r="R605" s="87"/>
      <c r="S605" s="87"/>
      <c r="T605" s="88"/>
      <c r="U605" s="41"/>
      <c r="V605" s="41"/>
      <c r="W605" s="41"/>
      <c r="X605" s="41"/>
      <c r="Y605" s="41"/>
      <c r="Z605" s="41"/>
      <c r="AA605" s="41"/>
      <c r="AB605" s="41"/>
      <c r="AC605" s="41"/>
      <c r="AD605" s="41"/>
      <c r="AE605" s="41"/>
      <c r="AT605" s="20" t="s">
        <v>139</v>
      </c>
      <c r="AU605" s="20" t="s">
        <v>82</v>
      </c>
    </row>
    <row r="606" s="13" customFormat="1">
      <c r="A606" s="13"/>
      <c r="B606" s="223"/>
      <c r="C606" s="224"/>
      <c r="D606" s="216" t="s">
        <v>143</v>
      </c>
      <c r="E606" s="225" t="s">
        <v>19</v>
      </c>
      <c r="F606" s="226" t="s">
        <v>846</v>
      </c>
      <c r="G606" s="224"/>
      <c r="H606" s="227">
        <v>17.5</v>
      </c>
      <c r="I606" s="228"/>
      <c r="J606" s="224"/>
      <c r="K606" s="224"/>
      <c r="L606" s="229"/>
      <c r="M606" s="230"/>
      <c r="N606" s="231"/>
      <c r="O606" s="231"/>
      <c r="P606" s="231"/>
      <c r="Q606" s="231"/>
      <c r="R606" s="231"/>
      <c r="S606" s="231"/>
      <c r="T606" s="232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33" t="s">
        <v>143</v>
      </c>
      <c r="AU606" s="233" t="s">
        <v>82</v>
      </c>
      <c r="AV606" s="13" t="s">
        <v>82</v>
      </c>
      <c r="AW606" s="13" t="s">
        <v>33</v>
      </c>
      <c r="AX606" s="13" t="s">
        <v>80</v>
      </c>
      <c r="AY606" s="233" t="s">
        <v>127</v>
      </c>
    </row>
    <row r="607" s="2" customFormat="1" ht="24.15" customHeight="1">
      <c r="A607" s="41"/>
      <c r="B607" s="42"/>
      <c r="C607" s="203" t="s">
        <v>847</v>
      </c>
      <c r="D607" s="203" t="s">
        <v>131</v>
      </c>
      <c r="E607" s="204" t="s">
        <v>848</v>
      </c>
      <c r="F607" s="205" t="s">
        <v>849</v>
      </c>
      <c r="G607" s="206" t="s">
        <v>249</v>
      </c>
      <c r="H607" s="207">
        <v>17.5</v>
      </c>
      <c r="I607" s="208"/>
      <c r="J607" s="209">
        <f>ROUND(I607*H607,2)</f>
        <v>0</v>
      </c>
      <c r="K607" s="205" t="s">
        <v>135</v>
      </c>
      <c r="L607" s="47"/>
      <c r="M607" s="210" t="s">
        <v>19</v>
      </c>
      <c r="N607" s="211" t="s">
        <v>43</v>
      </c>
      <c r="O607" s="87"/>
      <c r="P607" s="212">
        <f>O607*H607</f>
        <v>0</v>
      </c>
      <c r="Q607" s="212">
        <v>0.00021000000000000001</v>
      </c>
      <c r="R607" s="212">
        <f>Q607*H607</f>
        <v>0.0036750000000000003</v>
      </c>
      <c r="S607" s="212">
        <v>0</v>
      </c>
      <c r="T607" s="213">
        <f>S607*H607</f>
        <v>0</v>
      </c>
      <c r="U607" s="41"/>
      <c r="V607" s="41"/>
      <c r="W607" s="41"/>
      <c r="X607" s="41"/>
      <c r="Y607" s="41"/>
      <c r="Z607" s="41"/>
      <c r="AA607" s="41"/>
      <c r="AB607" s="41"/>
      <c r="AC607" s="41"/>
      <c r="AD607" s="41"/>
      <c r="AE607" s="41"/>
      <c r="AR607" s="214" t="s">
        <v>136</v>
      </c>
      <c r="AT607" s="214" t="s">
        <v>131</v>
      </c>
      <c r="AU607" s="214" t="s">
        <v>82</v>
      </c>
      <c r="AY607" s="20" t="s">
        <v>127</v>
      </c>
      <c r="BE607" s="215">
        <f>IF(N607="základní",J607,0)</f>
        <v>0</v>
      </c>
      <c r="BF607" s="215">
        <f>IF(N607="snížená",J607,0)</f>
        <v>0</v>
      </c>
      <c r="BG607" s="215">
        <f>IF(N607="zákl. přenesená",J607,0)</f>
        <v>0</v>
      </c>
      <c r="BH607" s="215">
        <f>IF(N607="sníž. přenesená",J607,0)</f>
        <v>0</v>
      </c>
      <c r="BI607" s="215">
        <f>IF(N607="nulová",J607,0)</f>
        <v>0</v>
      </c>
      <c r="BJ607" s="20" t="s">
        <v>80</v>
      </c>
      <c r="BK607" s="215">
        <f>ROUND(I607*H607,2)</f>
        <v>0</v>
      </c>
      <c r="BL607" s="20" t="s">
        <v>136</v>
      </c>
      <c r="BM607" s="214" t="s">
        <v>850</v>
      </c>
    </row>
    <row r="608" s="2" customFormat="1">
      <c r="A608" s="41"/>
      <c r="B608" s="42"/>
      <c r="C608" s="43"/>
      <c r="D608" s="216" t="s">
        <v>139</v>
      </c>
      <c r="E608" s="43"/>
      <c r="F608" s="217" t="s">
        <v>851</v>
      </c>
      <c r="G608" s="43"/>
      <c r="H608" s="43"/>
      <c r="I608" s="218"/>
      <c r="J608" s="43"/>
      <c r="K608" s="43"/>
      <c r="L608" s="47"/>
      <c r="M608" s="219"/>
      <c r="N608" s="220"/>
      <c r="O608" s="87"/>
      <c r="P608" s="87"/>
      <c r="Q608" s="87"/>
      <c r="R608" s="87"/>
      <c r="S608" s="87"/>
      <c r="T608" s="88"/>
      <c r="U608" s="41"/>
      <c r="V608" s="41"/>
      <c r="W608" s="41"/>
      <c r="X608" s="41"/>
      <c r="Y608" s="41"/>
      <c r="Z608" s="41"/>
      <c r="AA608" s="41"/>
      <c r="AB608" s="41"/>
      <c r="AC608" s="41"/>
      <c r="AD608" s="41"/>
      <c r="AE608" s="41"/>
      <c r="AT608" s="20" t="s">
        <v>139</v>
      </c>
      <c r="AU608" s="20" t="s">
        <v>82</v>
      </c>
    </row>
    <row r="609" s="2" customFormat="1">
      <c r="A609" s="41"/>
      <c r="B609" s="42"/>
      <c r="C609" s="43"/>
      <c r="D609" s="221" t="s">
        <v>141</v>
      </c>
      <c r="E609" s="43"/>
      <c r="F609" s="222" t="s">
        <v>852</v>
      </c>
      <c r="G609" s="43"/>
      <c r="H609" s="43"/>
      <c r="I609" s="218"/>
      <c r="J609" s="43"/>
      <c r="K609" s="43"/>
      <c r="L609" s="47"/>
      <c r="M609" s="219"/>
      <c r="N609" s="220"/>
      <c r="O609" s="87"/>
      <c r="P609" s="87"/>
      <c r="Q609" s="87"/>
      <c r="R609" s="87"/>
      <c r="S609" s="87"/>
      <c r="T609" s="88"/>
      <c r="U609" s="41"/>
      <c r="V609" s="41"/>
      <c r="W609" s="41"/>
      <c r="X609" s="41"/>
      <c r="Y609" s="41"/>
      <c r="Z609" s="41"/>
      <c r="AA609" s="41"/>
      <c r="AB609" s="41"/>
      <c r="AC609" s="41"/>
      <c r="AD609" s="41"/>
      <c r="AE609" s="41"/>
      <c r="AT609" s="20" t="s">
        <v>141</v>
      </c>
      <c r="AU609" s="20" t="s">
        <v>82</v>
      </c>
    </row>
    <row r="610" s="13" customFormat="1">
      <c r="A610" s="13"/>
      <c r="B610" s="223"/>
      <c r="C610" s="224"/>
      <c r="D610" s="216" t="s">
        <v>143</v>
      </c>
      <c r="E610" s="225" t="s">
        <v>19</v>
      </c>
      <c r="F610" s="226" t="s">
        <v>853</v>
      </c>
      <c r="G610" s="224"/>
      <c r="H610" s="227">
        <v>17.5</v>
      </c>
      <c r="I610" s="228"/>
      <c r="J610" s="224"/>
      <c r="K610" s="224"/>
      <c r="L610" s="229"/>
      <c r="M610" s="230"/>
      <c r="N610" s="231"/>
      <c r="O610" s="231"/>
      <c r="P610" s="231"/>
      <c r="Q610" s="231"/>
      <c r="R610" s="231"/>
      <c r="S610" s="231"/>
      <c r="T610" s="232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33" t="s">
        <v>143</v>
      </c>
      <c r="AU610" s="233" t="s">
        <v>82</v>
      </c>
      <c r="AV610" s="13" t="s">
        <v>82</v>
      </c>
      <c r="AW610" s="13" t="s">
        <v>33</v>
      </c>
      <c r="AX610" s="13" t="s">
        <v>80</v>
      </c>
      <c r="AY610" s="233" t="s">
        <v>127</v>
      </c>
    </row>
    <row r="611" s="2" customFormat="1" ht="24.15" customHeight="1">
      <c r="A611" s="41"/>
      <c r="B611" s="42"/>
      <c r="C611" s="203" t="s">
        <v>854</v>
      </c>
      <c r="D611" s="203" t="s">
        <v>131</v>
      </c>
      <c r="E611" s="204" t="s">
        <v>855</v>
      </c>
      <c r="F611" s="205" t="s">
        <v>856</v>
      </c>
      <c r="G611" s="206" t="s">
        <v>191</v>
      </c>
      <c r="H611" s="207">
        <v>13.07</v>
      </c>
      <c r="I611" s="208"/>
      <c r="J611" s="209">
        <f>ROUND(I611*H611,2)</f>
        <v>0</v>
      </c>
      <c r="K611" s="205" t="s">
        <v>135</v>
      </c>
      <c r="L611" s="47"/>
      <c r="M611" s="210" t="s">
        <v>19</v>
      </c>
      <c r="N611" s="211" t="s">
        <v>43</v>
      </c>
      <c r="O611" s="87"/>
      <c r="P611" s="212">
        <f>O611*H611</f>
        <v>0</v>
      </c>
      <c r="Q611" s="212">
        <v>1.5298499999999999</v>
      </c>
      <c r="R611" s="212">
        <f>Q611*H611</f>
        <v>19.995139500000001</v>
      </c>
      <c r="S611" s="212">
        <v>0</v>
      </c>
      <c r="T611" s="213">
        <f>S611*H611</f>
        <v>0</v>
      </c>
      <c r="U611" s="41"/>
      <c r="V611" s="41"/>
      <c r="W611" s="41"/>
      <c r="X611" s="41"/>
      <c r="Y611" s="41"/>
      <c r="Z611" s="41"/>
      <c r="AA611" s="41"/>
      <c r="AB611" s="41"/>
      <c r="AC611" s="41"/>
      <c r="AD611" s="41"/>
      <c r="AE611" s="41"/>
      <c r="AR611" s="214" t="s">
        <v>136</v>
      </c>
      <c r="AT611" s="214" t="s">
        <v>131</v>
      </c>
      <c r="AU611" s="214" t="s">
        <v>82</v>
      </c>
      <c r="AY611" s="20" t="s">
        <v>127</v>
      </c>
      <c r="BE611" s="215">
        <f>IF(N611="základní",J611,0)</f>
        <v>0</v>
      </c>
      <c r="BF611" s="215">
        <f>IF(N611="snížená",J611,0)</f>
        <v>0</v>
      </c>
      <c r="BG611" s="215">
        <f>IF(N611="zákl. přenesená",J611,0)</f>
        <v>0</v>
      </c>
      <c r="BH611" s="215">
        <f>IF(N611="sníž. přenesená",J611,0)</f>
        <v>0</v>
      </c>
      <c r="BI611" s="215">
        <f>IF(N611="nulová",J611,0)</f>
        <v>0</v>
      </c>
      <c r="BJ611" s="20" t="s">
        <v>80</v>
      </c>
      <c r="BK611" s="215">
        <f>ROUND(I611*H611,2)</f>
        <v>0</v>
      </c>
      <c r="BL611" s="20" t="s">
        <v>136</v>
      </c>
      <c r="BM611" s="214" t="s">
        <v>857</v>
      </c>
    </row>
    <row r="612" s="2" customFormat="1">
      <c r="A612" s="41"/>
      <c r="B612" s="42"/>
      <c r="C612" s="43"/>
      <c r="D612" s="216" t="s">
        <v>139</v>
      </c>
      <c r="E612" s="43"/>
      <c r="F612" s="217" t="s">
        <v>858</v>
      </c>
      <c r="G612" s="43"/>
      <c r="H612" s="43"/>
      <c r="I612" s="218"/>
      <c r="J612" s="43"/>
      <c r="K612" s="43"/>
      <c r="L612" s="47"/>
      <c r="M612" s="219"/>
      <c r="N612" s="220"/>
      <c r="O612" s="87"/>
      <c r="P612" s="87"/>
      <c r="Q612" s="87"/>
      <c r="R612" s="87"/>
      <c r="S612" s="87"/>
      <c r="T612" s="88"/>
      <c r="U612" s="41"/>
      <c r="V612" s="41"/>
      <c r="W612" s="41"/>
      <c r="X612" s="41"/>
      <c r="Y612" s="41"/>
      <c r="Z612" s="41"/>
      <c r="AA612" s="41"/>
      <c r="AB612" s="41"/>
      <c r="AC612" s="41"/>
      <c r="AD612" s="41"/>
      <c r="AE612" s="41"/>
      <c r="AT612" s="20" t="s">
        <v>139</v>
      </c>
      <c r="AU612" s="20" t="s">
        <v>82</v>
      </c>
    </row>
    <row r="613" s="2" customFormat="1">
      <c r="A613" s="41"/>
      <c r="B613" s="42"/>
      <c r="C613" s="43"/>
      <c r="D613" s="221" t="s">
        <v>141</v>
      </c>
      <c r="E613" s="43"/>
      <c r="F613" s="222" t="s">
        <v>859</v>
      </c>
      <c r="G613" s="43"/>
      <c r="H613" s="43"/>
      <c r="I613" s="218"/>
      <c r="J613" s="43"/>
      <c r="K613" s="43"/>
      <c r="L613" s="47"/>
      <c r="M613" s="219"/>
      <c r="N613" s="220"/>
      <c r="O613" s="87"/>
      <c r="P613" s="87"/>
      <c r="Q613" s="87"/>
      <c r="R613" s="87"/>
      <c r="S613" s="87"/>
      <c r="T613" s="88"/>
      <c r="U613" s="41"/>
      <c r="V613" s="41"/>
      <c r="W613" s="41"/>
      <c r="X613" s="41"/>
      <c r="Y613" s="41"/>
      <c r="Z613" s="41"/>
      <c r="AA613" s="41"/>
      <c r="AB613" s="41"/>
      <c r="AC613" s="41"/>
      <c r="AD613" s="41"/>
      <c r="AE613" s="41"/>
      <c r="AT613" s="20" t="s">
        <v>141</v>
      </c>
      <c r="AU613" s="20" t="s">
        <v>82</v>
      </c>
    </row>
    <row r="614" s="15" customFormat="1">
      <c r="A614" s="15"/>
      <c r="B614" s="245"/>
      <c r="C614" s="246"/>
      <c r="D614" s="216" t="s">
        <v>143</v>
      </c>
      <c r="E614" s="247" t="s">
        <v>19</v>
      </c>
      <c r="F614" s="248" t="s">
        <v>860</v>
      </c>
      <c r="G614" s="246"/>
      <c r="H614" s="247" t="s">
        <v>19</v>
      </c>
      <c r="I614" s="249"/>
      <c r="J614" s="246"/>
      <c r="K614" s="246"/>
      <c r="L614" s="250"/>
      <c r="M614" s="251"/>
      <c r="N614" s="252"/>
      <c r="O614" s="252"/>
      <c r="P614" s="252"/>
      <c r="Q614" s="252"/>
      <c r="R614" s="252"/>
      <c r="S614" s="252"/>
      <c r="T614" s="253"/>
      <c r="U614" s="15"/>
      <c r="V614" s="15"/>
      <c r="W614" s="15"/>
      <c r="X614" s="15"/>
      <c r="Y614" s="15"/>
      <c r="Z614" s="15"/>
      <c r="AA614" s="15"/>
      <c r="AB614" s="15"/>
      <c r="AC614" s="15"/>
      <c r="AD614" s="15"/>
      <c r="AE614" s="15"/>
      <c r="AT614" s="254" t="s">
        <v>143</v>
      </c>
      <c r="AU614" s="254" t="s">
        <v>82</v>
      </c>
      <c r="AV614" s="15" t="s">
        <v>80</v>
      </c>
      <c r="AW614" s="15" t="s">
        <v>33</v>
      </c>
      <c r="AX614" s="15" t="s">
        <v>72</v>
      </c>
      <c r="AY614" s="254" t="s">
        <v>127</v>
      </c>
    </row>
    <row r="615" s="13" customFormat="1">
      <c r="A615" s="13"/>
      <c r="B615" s="223"/>
      <c r="C615" s="224"/>
      <c r="D615" s="216" t="s">
        <v>143</v>
      </c>
      <c r="E615" s="225" t="s">
        <v>19</v>
      </c>
      <c r="F615" s="226" t="s">
        <v>861</v>
      </c>
      <c r="G615" s="224"/>
      <c r="H615" s="227">
        <v>13.07</v>
      </c>
      <c r="I615" s="228"/>
      <c r="J615" s="224"/>
      <c r="K615" s="224"/>
      <c r="L615" s="229"/>
      <c r="M615" s="230"/>
      <c r="N615" s="231"/>
      <c r="O615" s="231"/>
      <c r="P615" s="231"/>
      <c r="Q615" s="231"/>
      <c r="R615" s="231"/>
      <c r="S615" s="231"/>
      <c r="T615" s="232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33" t="s">
        <v>143</v>
      </c>
      <c r="AU615" s="233" t="s">
        <v>82</v>
      </c>
      <c r="AV615" s="13" t="s">
        <v>82</v>
      </c>
      <c r="AW615" s="13" t="s">
        <v>33</v>
      </c>
      <c r="AX615" s="13" t="s">
        <v>80</v>
      </c>
      <c r="AY615" s="233" t="s">
        <v>127</v>
      </c>
    </row>
    <row r="616" s="12" customFormat="1" ht="22.8" customHeight="1">
      <c r="A616" s="12"/>
      <c r="B616" s="187"/>
      <c r="C616" s="188"/>
      <c r="D616" s="189" t="s">
        <v>71</v>
      </c>
      <c r="E616" s="201" t="s">
        <v>188</v>
      </c>
      <c r="F616" s="201" t="s">
        <v>862</v>
      </c>
      <c r="G616" s="188"/>
      <c r="H616" s="188"/>
      <c r="I616" s="191"/>
      <c r="J616" s="202">
        <f>BK616</f>
        <v>0</v>
      </c>
      <c r="K616" s="188"/>
      <c r="L616" s="193"/>
      <c r="M616" s="194"/>
      <c r="N616" s="195"/>
      <c r="O616" s="195"/>
      <c r="P616" s="196">
        <f>P617</f>
        <v>0</v>
      </c>
      <c r="Q616" s="195"/>
      <c r="R616" s="196">
        <f>R617</f>
        <v>0</v>
      </c>
      <c r="S616" s="195"/>
      <c r="T616" s="197">
        <f>T617</f>
        <v>9.1533999999999995</v>
      </c>
      <c r="U616" s="12"/>
      <c r="V616" s="12"/>
      <c r="W616" s="12"/>
      <c r="X616" s="12"/>
      <c r="Y616" s="12"/>
      <c r="Z616" s="12"/>
      <c r="AA616" s="12"/>
      <c r="AB616" s="12"/>
      <c r="AC616" s="12"/>
      <c r="AD616" s="12"/>
      <c r="AE616" s="12"/>
      <c r="AR616" s="198" t="s">
        <v>80</v>
      </c>
      <c r="AT616" s="199" t="s">
        <v>71</v>
      </c>
      <c r="AU616" s="199" t="s">
        <v>80</v>
      </c>
      <c r="AY616" s="198" t="s">
        <v>127</v>
      </c>
      <c r="BK616" s="200">
        <f>BK617</f>
        <v>0</v>
      </c>
    </row>
    <row r="617" s="12" customFormat="1" ht="20.88" customHeight="1">
      <c r="A617" s="12"/>
      <c r="B617" s="187"/>
      <c r="C617" s="188"/>
      <c r="D617" s="189" t="s">
        <v>71</v>
      </c>
      <c r="E617" s="201" t="s">
        <v>787</v>
      </c>
      <c r="F617" s="201" t="s">
        <v>863</v>
      </c>
      <c r="G617" s="188"/>
      <c r="H617" s="188"/>
      <c r="I617" s="191"/>
      <c r="J617" s="202">
        <f>BK617</f>
        <v>0</v>
      </c>
      <c r="K617" s="188"/>
      <c r="L617" s="193"/>
      <c r="M617" s="194"/>
      <c r="N617" s="195"/>
      <c r="O617" s="195"/>
      <c r="P617" s="196">
        <f>SUM(P618:P632)</f>
        <v>0</v>
      </c>
      <c r="Q617" s="195"/>
      <c r="R617" s="196">
        <f>SUM(R618:R632)</f>
        <v>0</v>
      </c>
      <c r="S617" s="195"/>
      <c r="T617" s="197">
        <f>SUM(T618:T632)</f>
        <v>9.1533999999999995</v>
      </c>
      <c r="U617" s="12"/>
      <c r="V617" s="12"/>
      <c r="W617" s="12"/>
      <c r="X617" s="12"/>
      <c r="Y617" s="12"/>
      <c r="Z617" s="12"/>
      <c r="AA617" s="12"/>
      <c r="AB617" s="12"/>
      <c r="AC617" s="12"/>
      <c r="AD617" s="12"/>
      <c r="AE617" s="12"/>
      <c r="AR617" s="198" t="s">
        <v>80</v>
      </c>
      <c r="AT617" s="199" t="s">
        <v>71</v>
      </c>
      <c r="AU617" s="199" t="s">
        <v>82</v>
      </c>
      <c r="AY617" s="198" t="s">
        <v>127</v>
      </c>
      <c r="BK617" s="200">
        <f>SUM(BK618:BK632)</f>
        <v>0</v>
      </c>
    </row>
    <row r="618" s="2" customFormat="1" ht="24.15" customHeight="1">
      <c r="A618" s="41"/>
      <c r="B618" s="42"/>
      <c r="C618" s="203" t="s">
        <v>864</v>
      </c>
      <c r="D618" s="203" t="s">
        <v>131</v>
      </c>
      <c r="E618" s="204" t="s">
        <v>865</v>
      </c>
      <c r="F618" s="205" t="s">
        <v>866</v>
      </c>
      <c r="G618" s="206" t="s">
        <v>191</v>
      </c>
      <c r="H618" s="207">
        <v>9.4990000000000006</v>
      </c>
      <c r="I618" s="208"/>
      <c r="J618" s="209">
        <f>ROUND(I618*H618,2)</f>
        <v>0</v>
      </c>
      <c r="K618" s="205" t="s">
        <v>135</v>
      </c>
      <c r="L618" s="47"/>
      <c r="M618" s="210" t="s">
        <v>19</v>
      </c>
      <c r="N618" s="211" t="s">
        <v>43</v>
      </c>
      <c r="O618" s="87"/>
      <c r="P618" s="212">
        <f>O618*H618</f>
        <v>0</v>
      </c>
      <c r="Q618" s="212">
        <v>0</v>
      </c>
      <c r="R618" s="212">
        <f>Q618*H618</f>
        <v>0</v>
      </c>
      <c r="S618" s="212">
        <v>0.59999999999999998</v>
      </c>
      <c r="T618" s="213">
        <f>S618*H618</f>
        <v>5.6993999999999998</v>
      </c>
      <c r="U618" s="41"/>
      <c r="V618" s="41"/>
      <c r="W618" s="41"/>
      <c r="X618" s="41"/>
      <c r="Y618" s="41"/>
      <c r="Z618" s="41"/>
      <c r="AA618" s="41"/>
      <c r="AB618" s="41"/>
      <c r="AC618" s="41"/>
      <c r="AD618" s="41"/>
      <c r="AE618" s="41"/>
      <c r="AR618" s="214" t="s">
        <v>136</v>
      </c>
      <c r="AT618" s="214" t="s">
        <v>131</v>
      </c>
      <c r="AU618" s="214" t="s">
        <v>137</v>
      </c>
      <c r="AY618" s="20" t="s">
        <v>127</v>
      </c>
      <c r="BE618" s="215">
        <f>IF(N618="základní",J618,0)</f>
        <v>0</v>
      </c>
      <c r="BF618" s="215">
        <f>IF(N618="snížená",J618,0)</f>
        <v>0</v>
      </c>
      <c r="BG618" s="215">
        <f>IF(N618="zákl. přenesená",J618,0)</f>
        <v>0</v>
      </c>
      <c r="BH618" s="215">
        <f>IF(N618="sníž. přenesená",J618,0)</f>
        <v>0</v>
      </c>
      <c r="BI618" s="215">
        <f>IF(N618="nulová",J618,0)</f>
        <v>0</v>
      </c>
      <c r="BJ618" s="20" t="s">
        <v>80</v>
      </c>
      <c r="BK618" s="215">
        <f>ROUND(I618*H618,2)</f>
        <v>0</v>
      </c>
      <c r="BL618" s="20" t="s">
        <v>136</v>
      </c>
      <c r="BM618" s="214" t="s">
        <v>867</v>
      </c>
    </row>
    <row r="619" s="2" customFormat="1">
      <c r="A619" s="41"/>
      <c r="B619" s="42"/>
      <c r="C619" s="43"/>
      <c r="D619" s="216" t="s">
        <v>139</v>
      </c>
      <c r="E619" s="43"/>
      <c r="F619" s="217" t="s">
        <v>868</v>
      </c>
      <c r="G619" s="43"/>
      <c r="H619" s="43"/>
      <c r="I619" s="218"/>
      <c r="J619" s="43"/>
      <c r="K619" s="43"/>
      <c r="L619" s="47"/>
      <c r="M619" s="219"/>
      <c r="N619" s="220"/>
      <c r="O619" s="87"/>
      <c r="P619" s="87"/>
      <c r="Q619" s="87"/>
      <c r="R619" s="87"/>
      <c r="S619" s="87"/>
      <c r="T619" s="88"/>
      <c r="U619" s="41"/>
      <c r="V619" s="41"/>
      <c r="W619" s="41"/>
      <c r="X619" s="41"/>
      <c r="Y619" s="41"/>
      <c r="Z619" s="41"/>
      <c r="AA619" s="41"/>
      <c r="AB619" s="41"/>
      <c r="AC619" s="41"/>
      <c r="AD619" s="41"/>
      <c r="AE619" s="41"/>
      <c r="AT619" s="20" t="s">
        <v>139</v>
      </c>
      <c r="AU619" s="20" t="s">
        <v>137</v>
      </c>
    </row>
    <row r="620" s="2" customFormat="1">
      <c r="A620" s="41"/>
      <c r="B620" s="42"/>
      <c r="C620" s="43"/>
      <c r="D620" s="221" t="s">
        <v>141</v>
      </c>
      <c r="E620" s="43"/>
      <c r="F620" s="222" t="s">
        <v>869</v>
      </c>
      <c r="G620" s="43"/>
      <c r="H620" s="43"/>
      <c r="I620" s="218"/>
      <c r="J620" s="43"/>
      <c r="K620" s="43"/>
      <c r="L620" s="47"/>
      <c r="M620" s="219"/>
      <c r="N620" s="220"/>
      <c r="O620" s="87"/>
      <c r="P620" s="87"/>
      <c r="Q620" s="87"/>
      <c r="R620" s="87"/>
      <c r="S620" s="87"/>
      <c r="T620" s="88"/>
      <c r="U620" s="41"/>
      <c r="V620" s="41"/>
      <c r="W620" s="41"/>
      <c r="X620" s="41"/>
      <c r="Y620" s="41"/>
      <c r="Z620" s="41"/>
      <c r="AA620" s="41"/>
      <c r="AB620" s="41"/>
      <c r="AC620" s="41"/>
      <c r="AD620" s="41"/>
      <c r="AE620" s="41"/>
      <c r="AT620" s="20" t="s">
        <v>141</v>
      </c>
      <c r="AU620" s="20" t="s">
        <v>137</v>
      </c>
    </row>
    <row r="621" s="13" customFormat="1">
      <c r="A621" s="13"/>
      <c r="B621" s="223"/>
      <c r="C621" s="224"/>
      <c r="D621" s="216" t="s">
        <v>143</v>
      </c>
      <c r="E621" s="225" t="s">
        <v>19</v>
      </c>
      <c r="F621" s="226" t="s">
        <v>382</v>
      </c>
      <c r="G621" s="224"/>
      <c r="H621" s="227">
        <v>9.4990000000000006</v>
      </c>
      <c r="I621" s="228"/>
      <c r="J621" s="224"/>
      <c r="K621" s="224"/>
      <c r="L621" s="229"/>
      <c r="M621" s="230"/>
      <c r="N621" s="231"/>
      <c r="O621" s="231"/>
      <c r="P621" s="231"/>
      <c r="Q621" s="231"/>
      <c r="R621" s="231"/>
      <c r="S621" s="231"/>
      <c r="T621" s="232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33" t="s">
        <v>143</v>
      </c>
      <c r="AU621" s="233" t="s">
        <v>137</v>
      </c>
      <c r="AV621" s="13" t="s">
        <v>82</v>
      </c>
      <c r="AW621" s="13" t="s">
        <v>33</v>
      </c>
      <c r="AX621" s="13" t="s">
        <v>80</v>
      </c>
      <c r="AY621" s="233" t="s">
        <v>127</v>
      </c>
    </row>
    <row r="622" s="2" customFormat="1" ht="24.15" customHeight="1">
      <c r="A622" s="41"/>
      <c r="B622" s="42"/>
      <c r="C622" s="203" t="s">
        <v>870</v>
      </c>
      <c r="D622" s="203" t="s">
        <v>131</v>
      </c>
      <c r="E622" s="204" t="s">
        <v>871</v>
      </c>
      <c r="F622" s="205" t="s">
        <v>872</v>
      </c>
      <c r="G622" s="206" t="s">
        <v>153</v>
      </c>
      <c r="H622" s="207">
        <v>5</v>
      </c>
      <c r="I622" s="208"/>
      <c r="J622" s="209">
        <f>ROUND(I622*H622,2)</f>
        <v>0</v>
      </c>
      <c r="K622" s="205" t="s">
        <v>135</v>
      </c>
      <c r="L622" s="47"/>
      <c r="M622" s="210" t="s">
        <v>19</v>
      </c>
      <c r="N622" s="211" t="s">
        <v>43</v>
      </c>
      <c r="O622" s="87"/>
      <c r="P622" s="212">
        <f>O622*H622</f>
        <v>0</v>
      </c>
      <c r="Q622" s="212">
        <v>0</v>
      </c>
      <c r="R622" s="212">
        <f>Q622*H622</f>
        <v>0</v>
      </c>
      <c r="S622" s="212">
        <v>0.14999999999999999</v>
      </c>
      <c r="T622" s="213">
        <f>S622*H622</f>
        <v>0.75</v>
      </c>
      <c r="U622" s="41"/>
      <c r="V622" s="41"/>
      <c r="W622" s="41"/>
      <c r="X622" s="41"/>
      <c r="Y622" s="41"/>
      <c r="Z622" s="41"/>
      <c r="AA622" s="41"/>
      <c r="AB622" s="41"/>
      <c r="AC622" s="41"/>
      <c r="AD622" s="41"/>
      <c r="AE622" s="41"/>
      <c r="AR622" s="214" t="s">
        <v>136</v>
      </c>
      <c r="AT622" s="214" t="s">
        <v>131</v>
      </c>
      <c r="AU622" s="214" t="s">
        <v>137</v>
      </c>
      <c r="AY622" s="20" t="s">
        <v>127</v>
      </c>
      <c r="BE622" s="215">
        <f>IF(N622="základní",J622,0)</f>
        <v>0</v>
      </c>
      <c r="BF622" s="215">
        <f>IF(N622="snížená",J622,0)</f>
        <v>0</v>
      </c>
      <c r="BG622" s="215">
        <f>IF(N622="zákl. přenesená",J622,0)</f>
        <v>0</v>
      </c>
      <c r="BH622" s="215">
        <f>IF(N622="sníž. přenesená",J622,0)</f>
        <v>0</v>
      </c>
      <c r="BI622" s="215">
        <f>IF(N622="nulová",J622,0)</f>
        <v>0</v>
      </c>
      <c r="BJ622" s="20" t="s">
        <v>80</v>
      </c>
      <c r="BK622" s="215">
        <f>ROUND(I622*H622,2)</f>
        <v>0</v>
      </c>
      <c r="BL622" s="20" t="s">
        <v>136</v>
      </c>
      <c r="BM622" s="214" t="s">
        <v>873</v>
      </c>
    </row>
    <row r="623" s="2" customFormat="1">
      <c r="A623" s="41"/>
      <c r="B623" s="42"/>
      <c r="C623" s="43"/>
      <c r="D623" s="216" t="s">
        <v>139</v>
      </c>
      <c r="E623" s="43"/>
      <c r="F623" s="217" t="s">
        <v>874</v>
      </c>
      <c r="G623" s="43"/>
      <c r="H623" s="43"/>
      <c r="I623" s="218"/>
      <c r="J623" s="43"/>
      <c r="K623" s="43"/>
      <c r="L623" s="47"/>
      <c r="M623" s="219"/>
      <c r="N623" s="220"/>
      <c r="O623" s="87"/>
      <c r="P623" s="87"/>
      <c r="Q623" s="87"/>
      <c r="R623" s="87"/>
      <c r="S623" s="87"/>
      <c r="T623" s="88"/>
      <c r="U623" s="41"/>
      <c r="V623" s="41"/>
      <c r="W623" s="41"/>
      <c r="X623" s="41"/>
      <c r="Y623" s="41"/>
      <c r="Z623" s="41"/>
      <c r="AA623" s="41"/>
      <c r="AB623" s="41"/>
      <c r="AC623" s="41"/>
      <c r="AD623" s="41"/>
      <c r="AE623" s="41"/>
      <c r="AT623" s="20" t="s">
        <v>139</v>
      </c>
      <c r="AU623" s="20" t="s">
        <v>137</v>
      </c>
    </row>
    <row r="624" s="2" customFormat="1">
      <c r="A624" s="41"/>
      <c r="B624" s="42"/>
      <c r="C624" s="43"/>
      <c r="D624" s="221" t="s">
        <v>141</v>
      </c>
      <c r="E624" s="43"/>
      <c r="F624" s="222" t="s">
        <v>875</v>
      </c>
      <c r="G624" s="43"/>
      <c r="H624" s="43"/>
      <c r="I624" s="218"/>
      <c r="J624" s="43"/>
      <c r="K624" s="43"/>
      <c r="L624" s="47"/>
      <c r="M624" s="219"/>
      <c r="N624" s="220"/>
      <c r="O624" s="87"/>
      <c r="P624" s="87"/>
      <c r="Q624" s="87"/>
      <c r="R624" s="87"/>
      <c r="S624" s="87"/>
      <c r="T624" s="88"/>
      <c r="U624" s="41"/>
      <c r="V624" s="41"/>
      <c r="W624" s="41"/>
      <c r="X624" s="41"/>
      <c r="Y624" s="41"/>
      <c r="Z624" s="41"/>
      <c r="AA624" s="41"/>
      <c r="AB624" s="41"/>
      <c r="AC624" s="41"/>
      <c r="AD624" s="41"/>
      <c r="AE624" s="41"/>
      <c r="AT624" s="20" t="s">
        <v>141</v>
      </c>
      <c r="AU624" s="20" t="s">
        <v>137</v>
      </c>
    </row>
    <row r="625" s="2" customFormat="1" ht="24.15" customHeight="1">
      <c r="A625" s="41"/>
      <c r="B625" s="42"/>
      <c r="C625" s="203" t="s">
        <v>876</v>
      </c>
      <c r="D625" s="203" t="s">
        <v>131</v>
      </c>
      <c r="E625" s="204" t="s">
        <v>877</v>
      </c>
      <c r="F625" s="205" t="s">
        <v>878</v>
      </c>
      <c r="G625" s="206" t="s">
        <v>191</v>
      </c>
      <c r="H625" s="207">
        <v>0.40000000000000002</v>
      </c>
      <c r="I625" s="208"/>
      <c r="J625" s="209">
        <f>ROUND(I625*H625,2)</f>
        <v>0</v>
      </c>
      <c r="K625" s="205" t="s">
        <v>135</v>
      </c>
      <c r="L625" s="47"/>
      <c r="M625" s="210" t="s">
        <v>19</v>
      </c>
      <c r="N625" s="211" t="s">
        <v>43</v>
      </c>
      <c r="O625" s="87"/>
      <c r="P625" s="212">
        <f>O625*H625</f>
        <v>0</v>
      </c>
      <c r="Q625" s="212">
        <v>0</v>
      </c>
      <c r="R625" s="212">
        <f>Q625*H625</f>
        <v>0</v>
      </c>
      <c r="S625" s="212">
        <v>1.76</v>
      </c>
      <c r="T625" s="213">
        <f>S625*H625</f>
        <v>0.70400000000000007</v>
      </c>
      <c r="U625" s="41"/>
      <c r="V625" s="41"/>
      <c r="W625" s="41"/>
      <c r="X625" s="41"/>
      <c r="Y625" s="41"/>
      <c r="Z625" s="41"/>
      <c r="AA625" s="41"/>
      <c r="AB625" s="41"/>
      <c r="AC625" s="41"/>
      <c r="AD625" s="41"/>
      <c r="AE625" s="41"/>
      <c r="AR625" s="214" t="s">
        <v>136</v>
      </c>
      <c r="AT625" s="214" t="s">
        <v>131</v>
      </c>
      <c r="AU625" s="214" t="s">
        <v>137</v>
      </c>
      <c r="AY625" s="20" t="s">
        <v>127</v>
      </c>
      <c r="BE625" s="215">
        <f>IF(N625="základní",J625,0)</f>
        <v>0</v>
      </c>
      <c r="BF625" s="215">
        <f>IF(N625="snížená",J625,0)</f>
        <v>0</v>
      </c>
      <c r="BG625" s="215">
        <f>IF(N625="zákl. přenesená",J625,0)</f>
        <v>0</v>
      </c>
      <c r="BH625" s="215">
        <f>IF(N625="sníž. přenesená",J625,0)</f>
        <v>0</v>
      </c>
      <c r="BI625" s="215">
        <f>IF(N625="nulová",J625,0)</f>
        <v>0</v>
      </c>
      <c r="BJ625" s="20" t="s">
        <v>80</v>
      </c>
      <c r="BK625" s="215">
        <f>ROUND(I625*H625,2)</f>
        <v>0</v>
      </c>
      <c r="BL625" s="20" t="s">
        <v>136</v>
      </c>
      <c r="BM625" s="214" t="s">
        <v>879</v>
      </c>
    </row>
    <row r="626" s="2" customFormat="1">
      <c r="A626" s="41"/>
      <c r="B626" s="42"/>
      <c r="C626" s="43"/>
      <c r="D626" s="216" t="s">
        <v>139</v>
      </c>
      <c r="E626" s="43"/>
      <c r="F626" s="217" t="s">
        <v>880</v>
      </c>
      <c r="G626" s="43"/>
      <c r="H626" s="43"/>
      <c r="I626" s="218"/>
      <c r="J626" s="43"/>
      <c r="K626" s="43"/>
      <c r="L626" s="47"/>
      <c r="M626" s="219"/>
      <c r="N626" s="220"/>
      <c r="O626" s="87"/>
      <c r="P626" s="87"/>
      <c r="Q626" s="87"/>
      <c r="R626" s="87"/>
      <c r="S626" s="87"/>
      <c r="T626" s="88"/>
      <c r="U626" s="41"/>
      <c r="V626" s="41"/>
      <c r="W626" s="41"/>
      <c r="X626" s="41"/>
      <c r="Y626" s="41"/>
      <c r="Z626" s="41"/>
      <c r="AA626" s="41"/>
      <c r="AB626" s="41"/>
      <c r="AC626" s="41"/>
      <c r="AD626" s="41"/>
      <c r="AE626" s="41"/>
      <c r="AT626" s="20" t="s">
        <v>139</v>
      </c>
      <c r="AU626" s="20" t="s">
        <v>137</v>
      </c>
    </row>
    <row r="627" s="2" customFormat="1">
      <c r="A627" s="41"/>
      <c r="B627" s="42"/>
      <c r="C627" s="43"/>
      <c r="D627" s="221" t="s">
        <v>141</v>
      </c>
      <c r="E627" s="43"/>
      <c r="F627" s="222" t="s">
        <v>881</v>
      </c>
      <c r="G627" s="43"/>
      <c r="H627" s="43"/>
      <c r="I627" s="218"/>
      <c r="J627" s="43"/>
      <c r="K627" s="43"/>
      <c r="L627" s="47"/>
      <c r="M627" s="219"/>
      <c r="N627" s="220"/>
      <c r="O627" s="87"/>
      <c r="P627" s="87"/>
      <c r="Q627" s="87"/>
      <c r="R627" s="87"/>
      <c r="S627" s="87"/>
      <c r="T627" s="88"/>
      <c r="U627" s="41"/>
      <c r="V627" s="41"/>
      <c r="W627" s="41"/>
      <c r="X627" s="41"/>
      <c r="Y627" s="41"/>
      <c r="Z627" s="41"/>
      <c r="AA627" s="41"/>
      <c r="AB627" s="41"/>
      <c r="AC627" s="41"/>
      <c r="AD627" s="41"/>
      <c r="AE627" s="41"/>
      <c r="AT627" s="20" t="s">
        <v>141</v>
      </c>
      <c r="AU627" s="20" t="s">
        <v>137</v>
      </c>
    </row>
    <row r="628" s="13" customFormat="1">
      <c r="A628" s="13"/>
      <c r="B628" s="223"/>
      <c r="C628" s="224"/>
      <c r="D628" s="216" t="s">
        <v>143</v>
      </c>
      <c r="E628" s="225" t="s">
        <v>19</v>
      </c>
      <c r="F628" s="226" t="s">
        <v>383</v>
      </c>
      <c r="G628" s="224"/>
      <c r="H628" s="227">
        <v>0.40000000000000002</v>
      </c>
      <c r="I628" s="228"/>
      <c r="J628" s="224"/>
      <c r="K628" s="224"/>
      <c r="L628" s="229"/>
      <c r="M628" s="230"/>
      <c r="N628" s="231"/>
      <c r="O628" s="231"/>
      <c r="P628" s="231"/>
      <c r="Q628" s="231"/>
      <c r="R628" s="231"/>
      <c r="S628" s="231"/>
      <c r="T628" s="232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33" t="s">
        <v>143</v>
      </c>
      <c r="AU628" s="233" t="s">
        <v>137</v>
      </c>
      <c r="AV628" s="13" t="s">
        <v>82</v>
      </c>
      <c r="AW628" s="13" t="s">
        <v>33</v>
      </c>
      <c r="AX628" s="13" t="s">
        <v>80</v>
      </c>
      <c r="AY628" s="233" t="s">
        <v>127</v>
      </c>
    </row>
    <row r="629" s="2" customFormat="1" ht="24.15" customHeight="1">
      <c r="A629" s="41"/>
      <c r="B629" s="42"/>
      <c r="C629" s="203" t="s">
        <v>882</v>
      </c>
      <c r="D629" s="203" t="s">
        <v>131</v>
      </c>
      <c r="E629" s="204" t="s">
        <v>883</v>
      </c>
      <c r="F629" s="205" t="s">
        <v>884</v>
      </c>
      <c r="G629" s="206" t="s">
        <v>191</v>
      </c>
      <c r="H629" s="207">
        <v>1</v>
      </c>
      <c r="I629" s="208"/>
      <c r="J629" s="209">
        <f>ROUND(I629*H629,2)</f>
        <v>0</v>
      </c>
      <c r="K629" s="205" t="s">
        <v>135</v>
      </c>
      <c r="L629" s="47"/>
      <c r="M629" s="210" t="s">
        <v>19</v>
      </c>
      <c r="N629" s="211" t="s">
        <v>43</v>
      </c>
      <c r="O629" s="87"/>
      <c r="P629" s="212">
        <f>O629*H629</f>
        <v>0</v>
      </c>
      <c r="Q629" s="212">
        <v>0</v>
      </c>
      <c r="R629" s="212">
        <f>Q629*H629</f>
        <v>0</v>
      </c>
      <c r="S629" s="212">
        <v>2</v>
      </c>
      <c r="T629" s="213">
        <f>S629*H629</f>
        <v>2</v>
      </c>
      <c r="U629" s="41"/>
      <c r="V629" s="41"/>
      <c r="W629" s="41"/>
      <c r="X629" s="41"/>
      <c r="Y629" s="41"/>
      <c r="Z629" s="41"/>
      <c r="AA629" s="41"/>
      <c r="AB629" s="41"/>
      <c r="AC629" s="41"/>
      <c r="AD629" s="41"/>
      <c r="AE629" s="41"/>
      <c r="AR629" s="214" t="s">
        <v>136</v>
      </c>
      <c r="AT629" s="214" t="s">
        <v>131</v>
      </c>
      <c r="AU629" s="214" t="s">
        <v>137</v>
      </c>
      <c r="AY629" s="20" t="s">
        <v>127</v>
      </c>
      <c r="BE629" s="215">
        <f>IF(N629="základní",J629,0)</f>
        <v>0</v>
      </c>
      <c r="BF629" s="215">
        <f>IF(N629="snížená",J629,0)</f>
        <v>0</v>
      </c>
      <c r="BG629" s="215">
        <f>IF(N629="zákl. přenesená",J629,0)</f>
        <v>0</v>
      </c>
      <c r="BH629" s="215">
        <f>IF(N629="sníž. přenesená",J629,0)</f>
        <v>0</v>
      </c>
      <c r="BI629" s="215">
        <f>IF(N629="nulová",J629,0)</f>
        <v>0</v>
      </c>
      <c r="BJ629" s="20" t="s">
        <v>80</v>
      </c>
      <c r="BK629" s="215">
        <f>ROUND(I629*H629,2)</f>
        <v>0</v>
      </c>
      <c r="BL629" s="20" t="s">
        <v>136</v>
      </c>
      <c r="BM629" s="214" t="s">
        <v>885</v>
      </c>
    </row>
    <row r="630" s="2" customFormat="1">
      <c r="A630" s="41"/>
      <c r="B630" s="42"/>
      <c r="C630" s="43"/>
      <c r="D630" s="216" t="s">
        <v>139</v>
      </c>
      <c r="E630" s="43"/>
      <c r="F630" s="217" t="s">
        <v>886</v>
      </c>
      <c r="G630" s="43"/>
      <c r="H630" s="43"/>
      <c r="I630" s="218"/>
      <c r="J630" s="43"/>
      <c r="K630" s="43"/>
      <c r="L630" s="47"/>
      <c r="M630" s="219"/>
      <c r="N630" s="220"/>
      <c r="O630" s="87"/>
      <c r="P630" s="87"/>
      <c r="Q630" s="87"/>
      <c r="R630" s="87"/>
      <c r="S630" s="87"/>
      <c r="T630" s="88"/>
      <c r="U630" s="41"/>
      <c r="V630" s="41"/>
      <c r="W630" s="41"/>
      <c r="X630" s="41"/>
      <c r="Y630" s="41"/>
      <c r="Z630" s="41"/>
      <c r="AA630" s="41"/>
      <c r="AB630" s="41"/>
      <c r="AC630" s="41"/>
      <c r="AD630" s="41"/>
      <c r="AE630" s="41"/>
      <c r="AT630" s="20" t="s">
        <v>139</v>
      </c>
      <c r="AU630" s="20" t="s">
        <v>137</v>
      </c>
    </row>
    <row r="631" s="2" customFormat="1">
      <c r="A631" s="41"/>
      <c r="B631" s="42"/>
      <c r="C631" s="43"/>
      <c r="D631" s="221" t="s">
        <v>141</v>
      </c>
      <c r="E631" s="43"/>
      <c r="F631" s="222" t="s">
        <v>887</v>
      </c>
      <c r="G631" s="43"/>
      <c r="H631" s="43"/>
      <c r="I631" s="218"/>
      <c r="J631" s="43"/>
      <c r="K631" s="43"/>
      <c r="L631" s="47"/>
      <c r="M631" s="219"/>
      <c r="N631" s="220"/>
      <c r="O631" s="87"/>
      <c r="P631" s="87"/>
      <c r="Q631" s="87"/>
      <c r="R631" s="87"/>
      <c r="S631" s="87"/>
      <c r="T631" s="88"/>
      <c r="U631" s="41"/>
      <c r="V631" s="41"/>
      <c r="W631" s="41"/>
      <c r="X631" s="41"/>
      <c r="Y631" s="41"/>
      <c r="Z631" s="41"/>
      <c r="AA631" s="41"/>
      <c r="AB631" s="41"/>
      <c r="AC631" s="41"/>
      <c r="AD631" s="41"/>
      <c r="AE631" s="41"/>
      <c r="AT631" s="20" t="s">
        <v>141</v>
      </c>
      <c r="AU631" s="20" t="s">
        <v>137</v>
      </c>
    </row>
    <row r="632" s="13" customFormat="1">
      <c r="A632" s="13"/>
      <c r="B632" s="223"/>
      <c r="C632" s="224"/>
      <c r="D632" s="216" t="s">
        <v>143</v>
      </c>
      <c r="E632" s="225" t="s">
        <v>19</v>
      </c>
      <c r="F632" s="226" t="s">
        <v>384</v>
      </c>
      <c r="G632" s="224"/>
      <c r="H632" s="227">
        <v>1</v>
      </c>
      <c r="I632" s="228"/>
      <c r="J632" s="224"/>
      <c r="K632" s="224"/>
      <c r="L632" s="229"/>
      <c r="M632" s="230"/>
      <c r="N632" s="231"/>
      <c r="O632" s="231"/>
      <c r="P632" s="231"/>
      <c r="Q632" s="231"/>
      <c r="R632" s="231"/>
      <c r="S632" s="231"/>
      <c r="T632" s="232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33" t="s">
        <v>143</v>
      </c>
      <c r="AU632" s="233" t="s">
        <v>137</v>
      </c>
      <c r="AV632" s="13" t="s">
        <v>82</v>
      </c>
      <c r="AW632" s="13" t="s">
        <v>33</v>
      </c>
      <c r="AX632" s="13" t="s">
        <v>80</v>
      </c>
      <c r="AY632" s="233" t="s">
        <v>127</v>
      </c>
    </row>
    <row r="633" s="12" customFormat="1" ht="22.8" customHeight="1">
      <c r="A633" s="12"/>
      <c r="B633" s="187"/>
      <c r="C633" s="188"/>
      <c r="D633" s="189" t="s">
        <v>71</v>
      </c>
      <c r="E633" s="201" t="s">
        <v>888</v>
      </c>
      <c r="F633" s="201" t="s">
        <v>889</v>
      </c>
      <c r="G633" s="188"/>
      <c r="H633" s="188"/>
      <c r="I633" s="191"/>
      <c r="J633" s="202">
        <f>BK633</f>
        <v>0</v>
      </c>
      <c r="K633" s="188"/>
      <c r="L633" s="193"/>
      <c r="M633" s="194"/>
      <c r="N633" s="195"/>
      <c r="O633" s="195"/>
      <c r="P633" s="196">
        <f>SUM(P634:P647)</f>
        <v>0</v>
      </c>
      <c r="Q633" s="195"/>
      <c r="R633" s="196">
        <f>SUM(R634:R647)</f>
        <v>0</v>
      </c>
      <c r="S633" s="195"/>
      <c r="T633" s="197">
        <f>SUM(T634:T647)</f>
        <v>0</v>
      </c>
      <c r="U633" s="12"/>
      <c r="V633" s="12"/>
      <c r="W633" s="12"/>
      <c r="X633" s="12"/>
      <c r="Y633" s="12"/>
      <c r="Z633" s="12"/>
      <c r="AA633" s="12"/>
      <c r="AB633" s="12"/>
      <c r="AC633" s="12"/>
      <c r="AD633" s="12"/>
      <c r="AE633" s="12"/>
      <c r="AR633" s="198" t="s">
        <v>80</v>
      </c>
      <c r="AT633" s="199" t="s">
        <v>71</v>
      </c>
      <c r="AU633" s="199" t="s">
        <v>80</v>
      </c>
      <c r="AY633" s="198" t="s">
        <v>127</v>
      </c>
      <c r="BK633" s="200">
        <f>SUM(BK634:BK647)</f>
        <v>0</v>
      </c>
    </row>
    <row r="634" s="2" customFormat="1" ht="24.15" customHeight="1">
      <c r="A634" s="41"/>
      <c r="B634" s="42"/>
      <c r="C634" s="203" t="s">
        <v>890</v>
      </c>
      <c r="D634" s="203" t="s">
        <v>131</v>
      </c>
      <c r="E634" s="204" t="s">
        <v>891</v>
      </c>
      <c r="F634" s="205" t="s">
        <v>892</v>
      </c>
      <c r="G634" s="206" t="s">
        <v>373</v>
      </c>
      <c r="H634" s="207">
        <v>9.3780000000000001</v>
      </c>
      <c r="I634" s="208"/>
      <c r="J634" s="209">
        <f>ROUND(I634*H634,2)</f>
        <v>0</v>
      </c>
      <c r="K634" s="205" t="s">
        <v>135</v>
      </c>
      <c r="L634" s="47"/>
      <c r="M634" s="210" t="s">
        <v>19</v>
      </c>
      <c r="N634" s="211" t="s">
        <v>43</v>
      </c>
      <c r="O634" s="87"/>
      <c r="P634" s="212">
        <f>O634*H634</f>
        <v>0</v>
      </c>
      <c r="Q634" s="212">
        <v>0</v>
      </c>
      <c r="R634" s="212">
        <f>Q634*H634</f>
        <v>0</v>
      </c>
      <c r="S634" s="212">
        <v>0</v>
      </c>
      <c r="T634" s="213">
        <f>S634*H634</f>
        <v>0</v>
      </c>
      <c r="U634" s="41"/>
      <c r="V634" s="41"/>
      <c r="W634" s="41"/>
      <c r="X634" s="41"/>
      <c r="Y634" s="41"/>
      <c r="Z634" s="41"/>
      <c r="AA634" s="41"/>
      <c r="AB634" s="41"/>
      <c r="AC634" s="41"/>
      <c r="AD634" s="41"/>
      <c r="AE634" s="41"/>
      <c r="AR634" s="214" t="s">
        <v>136</v>
      </c>
      <c r="AT634" s="214" t="s">
        <v>131</v>
      </c>
      <c r="AU634" s="214" t="s">
        <v>82</v>
      </c>
      <c r="AY634" s="20" t="s">
        <v>127</v>
      </c>
      <c r="BE634" s="215">
        <f>IF(N634="základní",J634,0)</f>
        <v>0</v>
      </c>
      <c r="BF634" s="215">
        <f>IF(N634="snížená",J634,0)</f>
        <v>0</v>
      </c>
      <c r="BG634" s="215">
        <f>IF(N634="zákl. přenesená",J634,0)</f>
        <v>0</v>
      </c>
      <c r="BH634" s="215">
        <f>IF(N634="sníž. přenesená",J634,0)</f>
        <v>0</v>
      </c>
      <c r="BI634" s="215">
        <f>IF(N634="nulová",J634,0)</f>
        <v>0</v>
      </c>
      <c r="BJ634" s="20" t="s">
        <v>80</v>
      </c>
      <c r="BK634" s="215">
        <f>ROUND(I634*H634,2)</f>
        <v>0</v>
      </c>
      <c r="BL634" s="20" t="s">
        <v>136</v>
      </c>
      <c r="BM634" s="214" t="s">
        <v>893</v>
      </c>
    </row>
    <row r="635" s="2" customFormat="1">
      <c r="A635" s="41"/>
      <c r="B635" s="42"/>
      <c r="C635" s="43"/>
      <c r="D635" s="216" t="s">
        <v>139</v>
      </c>
      <c r="E635" s="43"/>
      <c r="F635" s="217" t="s">
        <v>894</v>
      </c>
      <c r="G635" s="43"/>
      <c r="H635" s="43"/>
      <c r="I635" s="218"/>
      <c r="J635" s="43"/>
      <c r="K635" s="43"/>
      <c r="L635" s="47"/>
      <c r="M635" s="219"/>
      <c r="N635" s="220"/>
      <c r="O635" s="87"/>
      <c r="P635" s="87"/>
      <c r="Q635" s="87"/>
      <c r="R635" s="87"/>
      <c r="S635" s="87"/>
      <c r="T635" s="88"/>
      <c r="U635" s="41"/>
      <c r="V635" s="41"/>
      <c r="W635" s="41"/>
      <c r="X635" s="41"/>
      <c r="Y635" s="41"/>
      <c r="Z635" s="41"/>
      <c r="AA635" s="41"/>
      <c r="AB635" s="41"/>
      <c r="AC635" s="41"/>
      <c r="AD635" s="41"/>
      <c r="AE635" s="41"/>
      <c r="AT635" s="20" t="s">
        <v>139</v>
      </c>
      <c r="AU635" s="20" t="s">
        <v>82</v>
      </c>
    </row>
    <row r="636" s="2" customFormat="1">
      <c r="A636" s="41"/>
      <c r="B636" s="42"/>
      <c r="C636" s="43"/>
      <c r="D636" s="221" t="s">
        <v>141</v>
      </c>
      <c r="E636" s="43"/>
      <c r="F636" s="222" t="s">
        <v>895</v>
      </c>
      <c r="G636" s="43"/>
      <c r="H636" s="43"/>
      <c r="I636" s="218"/>
      <c r="J636" s="43"/>
      <c r="K636" s="43"/>
      <c r="L636" s="47"/>
      <c r="M636" s="219"/>
      <c r="N636" s="220"/>
      <c r="O636" s="87"/>
      <c r="P636" s="87"/>
      <c r="Q636" s="87"/>
      <c r="R636" s="87"/>
      <c r="S636" s="87"/>
      <c r="T636" s="88"/>
      <c r="U636" s="41"/>
      <c r="V636" s="41"/>
      <c r="W636" s="41"/>
      <c r="X636" s="41"/>
      <c r="Y636" s="41"/>
      <c r="Z636" s="41"/>
      <c r="AA636" s="41"/>
      <c r="AB636" s="41"/>
      <c r="AC636" s="41"/>
      <c r="AD636" s="41"/>
      <c r="AE636" s="41"/>
      <c r="AT636" s="20" t="s">
        <v>141</v>
      </c>
      <c r="AU636" s="20" t="s">
        <v>82</v>
      </c>
    </row>
    <row r="637" s="2" customFormat="1" ht="24.15" customHeight="1">
      <c r="A637" s="41"/>
      <c r="B637" s="42"/>
      <c r="C637" s="203" t="s">
        <v>896</v>
      </c>
      <c r="D637" s="203" t="s">
        <v>131</v>
      </c>
      <c r="E637" s="204" t="s">
        <v>897</v>
      </c>
      <c r="F637" s="205" t="s">
        <v>898</v>
      </c>
      <c r="G637" s="206" t="s">
        <v>373</v>
      </c>
      <c r="H637" s="207">
        <v>9.3780000000000001</v>
      </c>
      <c r="I637" s="208"/>
      <c r="J637" s="209">
        <f>ROUND(I637*H637,2)</f>
        <v>0</v>
      </c>
      <c r="K637" s="205" t="s">
        <v>135</v>
      </c>
      <c r="L637" s="47"/>
      <c r="M637" s="210" t="s">
        <v>19</v>
      </c>
      <c r="N637" s="211" t="s">
        <v>43</v>
      </c>
      <c r="O637" s="87"/>
      <c r="P637" s="212">
        <f>O637*H637</f>
        <v>0</v>
      </c>
      <c r="Q637" s="212">
        <v>0</v>
      </c>
      <c r="R637" s="212">
        <f>Q637*H637</f>
        <v>0</v>
      </c>
      <c r="S637" s="212">
        <v>0</v>
      </c>
      <c r="T637" s="213">
        <f>S637*H637</f>
        <v>0</v>
      </c>
      <c r="U637" s="41"/>
      <c r="V637" s="41"/>
      <c r="W637" s="41"/>
      <c r="X637" s="41"/>
      <c r="Y637" s="41"/>
      <c r="Z637" s="41"/>
      <c r="AA637" s="41"/>
      <c r="AB637" s="41"/>
      <c r="AC637" s="41"/>
      <c r="AD637" s="41"/>
      <c r="AE637" s="41"/>
      <c r="AR637" s="214" t="s">
        <v>136</v>
      </c>
      <c r="AT637" s="214" t="s">
        <v>131</v>
      </c>
      <c r="AU637" s="214" t="s">
        <v>82</v>
      </c>
      <c r="AY637" s="20" t="s">
        <v>127</v>
      </c>
      <c r="BE637" s="215">
        <f>IF(N637="základní",J637,0)</f>
        <v>0</v>
      </c>
      <c r="BF637" s="215">
        <f>IF(N637="snížená",J637,0)</f>
        <v>0</v>
      </c>
      <c r="BG637" s="215">
        <f>IF(N637="zákl. přenesená",J637,0)</f>
        <v>0</v>
      </c>
      <c r="BH637" s="215">
        <f>IF(N637="sníž. přenesená",J637,0)</f>
        <v>0</v>
      </c>
      <c r="BI637" s="215">
        <f>IF(N637="nulová",J637,0)</f>
        <v>0</v>
      </c>
      <c r="BJ637" s="20" t="s">
        <v>80</v>
      </c>
      <c r="BK637" s="215">
        <f>ROUND(I637*H637,2)</f>
        <v>0</v>
      </c>
      <c r="BL637" s="20" t="s">
        <v>136</v>
      </c>
      <c r="BM637" s="214" t="s">
        <v>899</v>
      </c>
    </row>
    <row r="638" s="2" customFormat="1">
      <c r="A638" s="41"/>
      <c r="B638" s="42"/>
      <c r="C638" s="43"/>
      <c r="D638" s="216" t="s">
        <v>139</v>
      </c>
      <c r="E638" s="43"/>
      <c r="F638" s="217" t="s">
        <v>900</v>
      </c>
      <c r="G638" s="43"/>
      <c r="H638" s="43"/>
      <c r="I638" s="218"/>
      <c r="J638" s="43"/>
      <c r="K638" s="43"/>
      <c r="L638" s="47"/>
      <c r="M638" s="219"/>
      <c r="N638" s="220"/>
      <c r="O638" s="87"/>
      <c r="P638" s="87"/>
      <c r="Q638" s="87"/>
      <c r="R638" s="87"/>
      <c r="S638" s="87"/>
      <c r="T638" s="88"/>
      <c r="U638" s="41"/>
      <c r="V638" s="41"/>
      <c r="W638" s="41"/>
      <c r="X638" s="41"/>
      <c r="Y638" s="41"/>
      <c r="Z638" s="41"/>
      <c r="AA638" s="41"/>
      <c r="AB638" s="41"/>
      <c r="AC638" s="41"/>
      <c r="AD638" s="41"/>
      <c r="AE638" s="41"/>
      <c r="AT638" s="20" t="s">
        <v>139</v>
      </c>
      <c r="AU638" s="20" t="s">
        <v>82</v>
      </c>
    </row>
    <row r="639" s="2" customFormat="1">
      <c r="A639" s="41"/>
      <c r="B639" s="42"/>
      <c r="C639" s="43"/>
      <c r="D639" s="221" t="s">
        <v>141</v>
      </c>
      <c r="E639" s="43"/>
      <c r="F639" s="222" t="s">
        <v>901</v>
      </c>
      <c r="G639" s="43"/>
      <c r="H639" s="43"/>
      <c r="I639" s="218"/>
      <c r="J639" s="43"/>
      <c r="K639" s="43"/>
      <c r="L639" s="47"/>
      <c r="M639" s="219"/>
      <c r="N639" s="220"/>
      <c r="O639" s="87"/>
      <c r="P639" s="87"/>
      <c r="Q639" s="87"/>
      <c r="R639" s="87"/>
      <c r="S639" s="87"/>
      <c r="T639" s="88"/>
      <c r="U639" s="41"/>
      <c r="V639" s="41"/>
      <c r="W639" s="41"/>
      <c r="X639" s="41"/>
      <c r="Y639" s="41"/>
      <c r="Z639" s="41"/>
      <c r="AA639" s="41"/>
      <c r="AB639" s="41"/>
      <c r="AC639" s="41"/>
      <c r="AD639" s="41"/>
      <c r="AE639" s="41"/>
      <c r="AT639" s="20" t="s">
        <v>141</v>
      </c>
      <c r="AU639" s="20" t="s">
        <v>82</v>
      </c>
    </row>
    <row r="640" s="2" customFormat="1" ht="24.15" customHeight="1">
      <c r="A640" s="41"/>
      <c r="B640" s="42"/>
      <c r="C640" s="203" t="s">
        <v>902</v>
      </c>
      <c r="D640" s="203" t="s">
        <v>131</v>
      </c>
      <c r="E640" s="204" t="s">
        <v>903</v>
      </c>
      <c r="F640" s="205" t="s">
        <v>904</v>
      </c>
      <c r="G640" s="206" t="s">
        <v>373</v>
      </c>
      <c r="H640" s="207">
        <v>271.96199999999999</v>
      </c>
      <c r="I640" s="208"/>
      <c r="J640" s="209">
        <f>ROUND(I640*H640,2)</f>
        <v>0</v>
      </c>
      <c r="K640" s="205" t="s">
        <v>135</v>
      </c>
      <c r="L640" s="47"/>
      <c r="M640" s="210" t="s">
        <v>19</v>
      </c>
      <c r="N640" s="211" t="s">
        <v>43</v>
      </c>
      <c r="O640" s="87"/>
      <c r="P640" s="212">
        <f>O640*H640</f>
        <v>0</v>
      </c>
      <c r="Q640" s="212">
        <v>0</v>
      </c>
      <c r="R640" s="212">
        <f>Q640*H640</f>
        <v>0</v>
      </c>
      <c r="S640" s="212">
        <v>0</v>
      </c>
      <c r="T640" s="213">
        <f>S640*H640</f>
        <v>0</v>
      </c>
      <c r="U640" s="41"/>
      <c r="V640" s="41"/>
      <c r="W640" s="41"/>
      <c r="X640" s="41"/>
      <c r="Y640" s="41"/>
      <c r="Z640" s="41"/>
      <c r="AA640" s="41"/>
      <c r="AB640" s="41"/>
      <c r="AC640" s="41"/>
      <c r="AD640" s="41"/>
      <c r="AE640" s="41"/>
      <c r="AR640" s="214" t="s">
        <v>136</v>
      </c>
      <c r="AT640" s="214" t="s">
        <v>131</v>
      </c>
      <c r="AU640" s="214" t="s">
        <v>82</v>
      </c>
      <c r="AY640" s="20" t="s">
        <v>127</v>
      </c>
      <c r="BE640" s="215">
        <f>IF(N640="základní",J640,0)</f>
        <v>0</v>
      </c>
      <c r="BF640" s="215">
        <f>IF(N640="snížená",J640,0)</f>
        <v>0</v>
      </c>
      <c r="BG640" s="215">
        <f>IF(N640="zákl. přenesená",J640,0)</f>
        <v>0</v>
      </c>
      <c r="BH640" s="215">
        <f>IF(N640="sníž. přenesená",J640,0)</f>
        <v>0</v>
      </c>
      <c r="BI640" s="215">
        <f>IF(N640="nulová",J640,0)</f>
        <v>0</v>
      </c>
      <c r="BJ640" s="20" t="s">
        <v>80</v>
      </c>
      <c r="BK640" s="215">
        <f>ROUND(I640*H640,2)</f>
        <v>0</v>
      </c>
      <c r="BL640" s="20" t="s">
        <v>136</v>
      </c>
      <c r="BM640" s="214" t="s">
        <v>905</v>
      </c>
    </row>
    <row r="641" s="2" customFormat="1">
      <c r="A641" s="41"/>
      <c r="B641" s="42"/>
      <c r="C641" s="43"/>
      <c r="D641" s="216" t="s">
        <v>139</v>
      </c>
      <c r="E641" s="43"/>
      <c r="F641" s="217" t="s">
        <v>906</v>
      </c>
      <c r="G641" s="43"/>
      <c r="H641" s="43"/>
      <c r="I641" s="218"/>
      <c r="J641" s="43"/>
      <c r="K641" s="43"/>
      <c r="L641" s="47"/>
      <c r="M641" s="219"/>
      <c r="N641" s="220"/>
      <c r="O641" s="87"/>
      <c r="P641" s="87"/>
      <c r="Q641" s="87"/>
      <c r="R641" s="87"/>
      <c r="S641" s="87"/>
      <c r="T641" s="88"/>
      <c r="U641" s="41"/>
      <c r="V641" s="41"/>
      <c r="W641" s="41"/>
      <c r="X641" s="41"/>
      <c r="Y641" s="41"/>
      <c r="Z641" s="41"/>
      <c r="AA641" s="41"/>
      <c r="AB641" s="41"/>
      <c r="AC641" s="41"/>
      <c r="AD641" s="41"/>
      <c r="AE641" s="41"/>
      <c r="AT641" s="20" t="s">
        <v>139</v>
      </c>
      <c r="AU641" s="20" t="s">
        <v>82</v>
      </c>
    </row>
    <row r="642" s="2" customFormat="1">
      <c r="A642" s="41"/>
      <c r="B642" s="42"/>
      <c r="C642" s="43"/>
      <c r="D642" s="221" t="s">
        <v>141</v>
      </c>
      <c r="E642" s="43"/>
      <c r="F642" s="222" t="s">
        <v>907</v>
      </c>
      <c r="G642" s="43"/>
      <c r="H642" s="43"/>
      <c r="I642" s="218"/>
      <c r="J642" s="43"/>
      <c r="K642" s="43"/>
      <c r="L642" s="47"/>
      <c r="M642" s="219"/>
      <c r="N642" s="220"/>
      <c r="O642" s="87"/>
      <c r="P642" s="87"/>
      <c r="Q642" s="87"/>
      <c r="R642" s="87"/>
      <c r="S642" s="87"/>
      <c r="T642" s="88"/>
      <c r="U642" s="41"/>
      <c r="V642" s="41"/>
      <c r="W642" s="41"/>
      <c r="X642" s="41"/>
      <c r="Y642" s="41"/>
      <c r="Z642" s="41"/>
      <c r="AA642" s="41"/>
      <c r="AB642" s="41"/>
      <c r="AC642" s="41"/>
      <c r="AD642" s="41"/>
      <c r="AE642" s="41"/>
      <c r="AT642" s="20" t="s">
        <v>141</v>
      </c>
      <c r="AU642" s="20" t="s">
        <v>82</v>
      </c>
    </row>
    <row r="643" s="2" customFormat="1">
      <c r="A643" s="41"/>
      <c r="B643" s="42"/>
      <c r="C643" s="43"/>
      <c r="D643" s="216" t="s">
        <v>266</v>
      </c>
      <c r="E643" s="43"/>
      <c r="F643" s="276" t="s">
        <v>362</v>
      </c>
      <c r="G643" s="43"/>
      <c r="H643" s="43"/>
      <c r="I643" s="218"/>
      <c r="J643" s="43"/>
      <c r="K643" s="43"/>
      <c r="L643" s="47"/>
      <c r="M643" s="219"/>
      <c r="N643" s="220"/>
      <c r="O643" s="87"/>
      <c r="P643" s="87"/>
      <c r="Q643" s="87"/>
      <c r="R643" s="87"/>
      <c r="S643" s="87"/>
      <c r="T643" s="88"/>
      <c r="U643" s="41"/>
      <c r="V643" s="41"/>
      <c r="W643" s="41"/>
      <c r="X643" s="41"/>
      <c r="Y643" s="41"/>
      <c r="Z643" s="41"/>
      <c r="AA643" s="41"/>
      <c r="AB643" s="41"/>
      <c r="AC643" s="41"/>
      <c r="AD643" s="41"/>
      <c r="AE643" s="41"/>
      <c r="AT643" s="20" t="s">
        <v>266</v>
      </c>
      <c r="AU643" s="20" t="s">
        <v>82</v>
      </c>
    </row>
    <row r="644" s="13" customFormat="1">
      <c r="A644" s="13"/>
      <c r="B644" s="223"/>
      <c r="C644" s="224"/>
      <c r="D644" s="216" t="s">
        <v>143</v>
      </c>
      <c r="E644" s="224"/>
      <c r="F644" s="226" t="s">
        <v>908</v>
      </c>
      <c r="G644" s="224"/>
      <c r="H644" s="227">
        <v>271.96199999999999</v>
      </c>
      <c r="I644" s="228"/>
      <c r="J644" s="224"/>
      <c r="K644" s="224"/>
      <c r="L644" s="229"/>
      <c r="M644" s="230"/>
      <c r="N644" s="231"/>
      <c r="O644" s="231"/>
      <c r="P644" s="231"/>
      <c r="Q644" s="231"/>
      <c r="R644" s="231"/>
      <c r="S644" s="231"/>
      <c r="T644" s="232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33" t="s">
        <v>143</v>
      </c>
      <c r="AU644" s="233" t="s">
        <v>82</v>
      </c>
      <c r="AV644" s="13" t="s">
        <v>82</v>
      </c>
      <c r="AW644" s="13" t="s">
        <v>4</v>
      </c>
      <c r="AX644" s="13" t="s">
        <v>80</v>
      </c>
      <c r="AY644" s="233" t="s">
        <v>127</v>
      </c>
    </row>
    <row r="645" s="2" customFormat="1" ht="44.25" customHeight="1">
      <c r="A645" s="41"/>
      <c r="B645" s="42"/>
      <c r="C645" s="203" t="s">
        <v>909</v>
      </c>
      <c r="D645" s="203" t="s">
        <v>131</v>
      </c>
      <c r="E645" s="204" t="s">
        <v>910</v>
      </c>
      <c r="F645" s="205" t="s">
        <v>911</v>
      </c>
      <c r="G645" s="206" t="s">
        <v>373</v>
      </c>
      <c r="H645" s="207">
        <v>9.3780000000000001</v>
      </c>
      <c r="I645" s="208"/>
      <c r="J645" s="209">
        <f>ROUND(I645*H645,2)</f>
        <v>0</v>
      </c>
      <c r="K645" s="205" t="s">
        <v>135</v>
      </c>
      <c r="L645" s="47"/>
      <c r="M645" s="210" t="s">
        <v>19</v>
      </c>
      <c r="N645" s="211" t="s">
        <v>43</v>
      </c>
      <c r="O645" s="87"/>
      <c r="P645" s="212">
        <f>O645*H645</f>
        <v>0</v>
      </c>
      <c r="Q645" s="212">
        <v>0</v>
      </c>
      <c r="R645" s="212">
        <f>Q645*H645</f>
        <v>0</v>
      </c>
      <c r="S645" s="212">
        <v>0</v>
      </c>
      <c r="T645" s="213">
        <f>S645*H645</f>
        <v>0</v>
      </c>
      <c r="U645" s="41"/>
      <c r="V645" s="41"/>
      <c r="W645" s="41"/>
      <c r="X645" s="41"/>
      <c r="Y645" s="41"/>
      <c r="Z645" s="41"/>
      <c r="AA645" s="41"/>
      <c r="AB645" s="41"/>
      <c r="AC645" s="41"/>
      <c r="AD645" s="41"/>
      <c r="AE645" s="41"/>
      <c r="AR645" s="214" t="s">
        <v>136</v>
      </c>
      <c r="AT645" s="214" t="s">
        <v>131</v>
      </c>
      <c r="AU645" s="214" t="s">
        <v>82</v>
      </c>
      <c r="AY645" s="20" t="s">
        <v>127</v>
      </c>
      <c r="BE645" s="215">
        <f>IF(N645="základní",J645,0)</f>
        <v>0</v>
      </c>
      <c r="BF645" s="215">
        <f>IF(N645="snížená",J645,0)</f>
        <v>0</v>
      </c>
      <c r="BG645" s="215">
        <f>IF(N645="zákl. přenesená",J645,0)</f>
        <v>0</v>
      </c>
      <c r="BH645" s="215">
        <f>IF(N645="sníž. přenesená",J645,0)</f>
        <v>0</v>
      </c>
      <c r="BI645" s="215">
        <f>IF(N645="nulová",J645,0)</f>
        <v>0</v>
      </c>
      <c r="BJ645" s="20" t="s">
        <v>80</v>
      </c>
      <c r="BK645" s="215">
        <f>ROUND(I645*H645,2)</f>
        <v>0</v>
      </c>
      <c r="BL645" s="20" t="s">
        <v>136</v>
      </c>
      <c r="BM645" s="214" t="s">
        <v>912</v>
      </c>
    </row>
    <row r="646" s="2" customFormat="1">
      <c r="A646" s="41"/>
      <c r="B646" s="42"/>
      <c r="C646" s="43"/>
      <c r="D646" s="216" t="s">
        <v>139</v>
      </c>
      <c r="E646" s="43"/>
      <c r="F646" s="217" t="s">
        <v>913</v>
      </c>
      <c r="G646" s="43"/>
      <c r="H646" s="43"/>
      <c r="I646" s="218"/>
      <c r="J646" s="43"/>
      <c r="K646" s="43"/>
      <c r="L646" s="47"/>
      <c r="M646" s="219"/>
      <c r="N646" s="220"/>
      <c r="O646" s="87"/>
      <c r="P646" s="87"/>
      <c r="Q646" s="87"/>
      <c r="R646" s="87"/>
      <c r="S646" s="87"/>
      <c r="T646" s="88"/>
      <c r="U646" s="41"/>
      <c r="V646" s="41"/>
      <c r="W646" s="41"/>
      <c r="X646" s="41"/>
      <c r="Y646" s="41"/>
      <c r="Z646" s="41"/>
      <c r="AA646" s="41"/>
      <c r="AB646" s="41"/>
      <c r="AC646" s="41"/>
      <c r="AD646" s="41"/>
      <c r="AE646" s="41"/>
      <c r="AT646" s="20" t="s">
        <v>139</v>
      </c>
      <c r="AU646" s="20" t="s">
        <v>82</v>
      </c>
    </row>
    <row r="647" s="2" customFormat="1">
      <c r="A647" s="41"/>
      <c r="B647" s="42"/>
      <c r="C647" s="43"/>
      <c r="D647" s="221" t="s">
        <v>141</v>
      </c>
      <c r="E647" s="43"/>
      <c r="F647" s="222" t="s">
        <v>914</v>
      </c>
      <c r="G647" s="43"/>
      <c r="H647" s="43"/>
      <c r="I647" s="218"/>
      <c r="J647" s="43"/>
      <c r="K647" s="43"/>
      <c r="L647" s="47"/>
      <c r="M647" s="219"/>
      <c r="N647" s="220"/>
      <c r="O647" s="87"/>
      <c r="P647" s="87"/>
      <c r="Q647" s="87"/>
      <c r="R647" s="87"/>
      <c r="S647" s="87"/>
      <c r="T647" s="88"/>
      <c r="U647" s="41"/>
      <c r="V647" s="41"/>
      <c r="W647" s="41"/>
      <c r="X647" s="41"/>
      <c r="Y647" s="41"/>
      <c r="Z647" s="41"/>
      <c r="AA647" s="41"/>
      <c r="AB647" s="41"/>
      <c r="AC647" s="41"/>
      <c r="AD647" s="41"/>
      <c r="AE647" s="41"/>
      <c r="AT647" s="20" t="s">
        <v>141</v>
      </c>
      <c r="AU647" s="20" t="s">
        <v>82</v>
      </c>
    </row>
    <row r="648" s="12" customFormat="1" ht="22.8" customHeight="1">
      <c r="A648" s="12"/>
      <c r="B648" s="187"/>
      <c r="C648" s="188"/>
      <c r="D648" s="189" t="s">
        <v>71</v>
      </c>
      <c r="E648" s="201" t="s">
        <v>915</v>
      </c>
      <c r="F648" s="201" t="s">
        <v>916</v>
      </c>
      <c r="G648" s="188"/>
      <c r="H648" s="188"/>
      <c r="I648" s="191"/>
      <c r="J648" s="202">
        <f>BK648</f>
        <v>0</v>
      </c>
      <c r="K648" s="188"/>
      <c r="L648" s="193"/>
      <c r="M648" s="194"/>
      <c r="N648" s="195"/>
      <c r="O648" s="195"/>
      <c r="P648" s="196">
        <f>SUM(P649:P651)</f>
        <v>0</v>
      </c>
      <c r="Q648" s="195"/>
      <c r="R648" s="196">
        <f>SUM(R649:R651)</f>
        <v>0</v>
      </c>
      <c r="S648" s="195"/>
      <c r="T648" s="197">
        <f>SUM(T649:T651)</f>
        <v>0</v>
      </c>
      <c r="U648" s="12"/>
      <c r="V648" s="12"/>
      <c r="W648" s="12"/>
      <c r="X648" s="12"/>
      <c r="Y648" s="12"/>
      <c r="Z648" s="12"/>
      <c r="AA648" s="12"/>
      <c r="AB648" s="12"/>
      <c r="AC648" s="12"/>
      <c r="AD648" s="12"/>
      <c r="AE648" s="12"/>
      <c r="AR648" s="198" t="s">
        <v>80</v>
      </c>
      <c r="AT648" s="199" t="s">
        <v>71</v>
      </c>
      <c r="AU648" s="199" t="s">
        <v>80</v>
      </c>
      <c r="AY648" s="198" t="s">
        <v>127</v>
      </c>
      <c r="BK648" s="200">
        <f>SUM(BK649:BK651)</f>
        <v>0</v>
      </c>
    </row>
    <row r="649" s="2" customFormat="1" ht="24.15" customHeight="1">
      <c r="A649" s="41"/>
      <c r="B649" s="42"/>
      <c r="C649" s="203" t="s">
        <v>917</v>
      </c>
      <c r="D649" s="203" t="s">
        <v>131</v>
      </c>
      <c r="E649" s="204" t="s">
        <v>918</v>
      </c>
      <c r="F649" s="205" t="s">
        <v>919</v>
      </c>
      <c r="G649" s="206" t="s">
        <v>373</v>
      </c>
      <c r="H649" s="207">
        <v>71.402000000000001</v>
      </c>
      <c r="I649" s="208"/>
      <c r="J649" s="209">
        <f>ROUND(I649*H649,2)</f>
        <v>0</v>
      </c>
      <c r="K649" s="205" t="s">
        <v>135</v>
      </c>
      <c r="L649" s="47"/>
      <c r="M649" s="210" t="s">
        <v>19</v>
      </c>
      <c r="N649" s="211" t="s">
        <v>43</v>
      </c>
      <c r="O649" s="87"/>
      <c r="P649" s="212">
        <f>O649*H649</f>
        <v>0</v>
      </c>
      <c r="Q649" s="212">
        <v>0</v>
      </c>
      <c r="R649" s="212">
        <f>Q649*H649</f>
        <v>0</v>
      </c>
      <c r="S649" s="212">
        <v>0</v>
      </c>
      <c r="T649" s="213">
        <f>S649*H649</f>
        <v>0</v>
      </c>
      <c r="U649" s="41"/>
      <c r="V649" s="41"/>
      <c r="W649" s="41"/>
      <c r="X649" s="41"/>
      <c r="Y649" s="41"/>
      <c r="Z649" s="41"/>
      <c r="AA649" s="41"/>
      <c r="AB649" s="41"/>
      <c r="AC649" s="41"/>
      <c r="AD649" s="41"/>
      <c r="AE649" s="41"/>
      <c r="AR649" s="214" t="s">
        <v>136</v>
      </c>
      <c r="AT649" s="214" t="s">
        <v>131</v>
      </c>
      <c r="AU649" s="214" t="s">
        <v>82</v>
      </c>
      <c r="AY649" s="20" t="s">
        <v>127</v>
      </c>
      <c r="BE649" s="215">
        <f>IF(N649="základní",J649,0)</f>
        <v>0</v>
      </c>
      <c r="BF649" s="215">
        <f>IF(N649="snížená",J649,0)</f>
        <v>0</v>
      </c>
      <c r="BG649" s="215">
        <f>IF(N649="zákl. přenesená",J649,0)</f>
        <v>0</v>
      </c>
      <c r="BH649" s="215">
        <f>IF(N649="sníž. přenesená",J649,0)</f>
        <v>0</v>
      </c>
      <c r="BI649" s="215">
        <f>IF(N649="nulová",J649,0)</f>
        <v>0</v>
      </c>
      <c r="BJ649" s="20" t="s">
        <v>80</v>
      </c>
      <c r="BK649" s="215">
        <f>ROUND(I649*H649,2)</f>
        <v>0</v>
      </c>
      <c r="BL649" s="20" t="s">
        <v>136</v>
      </c>
      <c r="BM649" s="214" t="s">
        <v>920</v>
      </c>
    </row>
    <row r="650" s="2" customFormat="1">
      <c r="A650" s="41"/>
      <c r="B650" s="42"/>
      <c r="C650" s="43"/>
      <c r="D650" s="216" t="s">
        <v>139</v>
      </c>
      <c r="E650" s="43"/>
      <c r="F650" s="217" t="s">
        <v>921</v>
      </c>
      <c r="G650" s="43"/>
      <c r="H650" s="43"/>
      <c r="I650" s="218"/>
      <c r="J650" s="43"/>
      <c r="K650" s="43"/>
      <c r="L650" s="47"/>
      <c r="M650" s="219"/>
      <c r="N650" s="220"/>
      <c r="O650" s="87"/>
      <c r="P650" s="87"/>
      <c r="Q650" s="87"/>
      <c r="R650" s="87"/>
      <c r="S650" s="87"/>
      <c r="T650" s="88"/>
      <c r="U650" s="41"/>
      <c r="V650" s="41"/>
      <c r="W650" s="41"/>
      <c r="X650" s="41"/>
      <c r="Y650" s="41"/>
      <c r="Z650" s="41"/>
      <c r="AA650" s="41"/>
      <c r="AB650" s="41"/>
      <c r="AC650" s="41"/>
      <c r="AD650" s="41"/>
      <c r="AE650" s="41"/>
      <c r="AT650" s="20" t="s">
        <v>139</v>
      </c>
      <c r="AU650" s="20" t="s">
        <v>82</v>
      </c>
    </row>
    <row r="651" s="2" customFormat="1">
      <c r="A651" s="41"/>
      <c r="B651" s="42"/>
      <c r="C651" s="43"/>
      <c r="D651" s="221" t="s">
        <v>141</v>
      </c>
      <c r="E651" s="43"/>
      <c r="F651" s="222" t="s">
        <v>922</v>
      </c>
      <c r="G651" s="43"/>
      <c r="H651" s="43"/>
      <c r="I651" s="218"/>
      <c r="J651" s="43"/>
      <c r="K651" s="43"/>
      <c r="L651" s="47"/>
      <c r="M651" s="219"/>
      <c r="N651" s="220"/>
      <c r="O651" s="87"/>
      <c r="P651" s="87"/>
      <c r="Q651" s="87"/>
      <c r="R651" s="87"/>
      <c r="S651" s="87"/>
      <c r="T651" s="88"/>
      <c r="U651" s="41"/>
      <c r="V651" s="41"/>
      <c r="W651" s="41"/>
      <c r="X651" s="41"/>
      <c r="Y651" s="41"/>
      <c r="Z651" s="41"/>
      <c r="AA651" s="41"/>
      <c r="AB651" s="41"/>
      <c r="AC651" s="41"/>
      <c r="AD651" s="41"/>
      <c r="AE651" s="41"/>
      <c r="AT651" s="20" t="s">
        <v>141</v>
      </c>
      <c r="AU651" s="20" t="s">
        <v>82</v>
      </c>
    </row>
    <row r="652" s="12" customFormat="1" ht="25.92" customHeight="1">
      <c r="A652" s="12"/>
      <c r="B652" s="187"/>
      <c r="C652" s="188"/>
      <c r="D652" s="189" t="s">
        <v>71</v>
      </c>
      <c r="E652" s="190" t="s">
        <v>923</v>
      </c>
      <c r="F652" s="190" t="s">
        <v>924</v>
      </c>
      <c r="G652" s="188"/>
      <c r="H652" s="188"/>
      <c r="I652" s="191"/>
      <c r="J652" s="192">
        <f>BK652</f>
        <v>0</v>
      </c>
      <c r="K652" s="188"/>
      <c r="L652" s="193"/>
      <c r="M652" s="194"/>
      <c r="N652" s="195"/>
      <c r="O652" s="195"/>
      <c r="P652" s="196">
        <f>SUM(P653:P658)</f>
        <v>0</v>
      </c>
      <c r="Q652" s="195"/>
      <c r="R652" s="196">
        <f>SUM(R653:R658)</f>
        <v>0</v>
      </c>
      <c r="S652" s="195"/>
      <c r="T652" s="197">
        <f>SUM(T653:T658)</f>
        <v>0</v>
      </c>
      <c r="U652" s="12"/>
      <c r="V652" s="12"/>
      <c r="W652" s="12"/>
      <c r="X652" s="12"/>
      <c r="Y652" s="12"/>
      <c r="Z652" s="12"/>
      <c r="AA652" s="12"/>
      <c r="AB652" s="12"/>
      <c r="AC652" s="12"/>
      <c r="AD652" s="12"/>
      <c r="AE652" s="12"/>
      <c r="AR652" s="198" t="s">
        <v>136</v>
      </c>
      <c r="AT652" s="199" t="s">
        <v>71</v>
      </c>
      <c r="AU652" s="199" t="s">
        <v>72</v>
      </c>
      <c r="AY652" s="198" t="s">
        <v>127</v>
      </c>
      <c r="BK652" s="200">
        <f>SUM(BK653:BK658)</f>
        <v>0</v>
      </c>
    </row>
    <row r="653" s="2" customFormat="1" ht="16.5" customHeight="1">
      <c r="A653" s="41"/>
      <c r="B653" s="42"/>
      <c r="C653" s="203" t="s">
        <v>925</v>
      </c>
      <c r="D653" s="203" t="s">
        <v>131</v>
      </c>
      <c r="E653" s="204" t="s">
        <v>926</v>
      </c>
      <c r="F653" s="205" t="s">
        <v>927</v>
      </c>
      <c r="G653" s="206" t="s">
        <v>928</v>
      </c>
      <c r="H653" s="207">
        <v>2</v>
      </c>
      <c r="I653" s="208"/>
      <c r="J653" s="209">
        <f>ROUND(I653*H653,2)</f>
        <v>0</v>
      </c>
      <c r="K653" s="205" t="s">
        <v>149</v>
      </c>
      <c r="L653" s="47"/>
      <c r="M653" s="210" t="s">
        <v>19</v>
      </c>
      <c r="N653" s="211" t="s">
        <v>43</v>
      </c>
      <c r="O653" s="87"/>
      <c r="P653" s="212">
        <f>O653*H653</f>
        <v>0</v>
      </c>
      <c r="Q653" s="212">
        <v>0</v>
      </c>
      <c r="R653" s="212">
        <f>Q653*H653</f>
        <v>0</v>
      </c>
      <c r="S653" s="212">
        <v>0</v>
      </c>
      <c r="T653" s="213">
        <f>S653*H653</f>
        <v>0</v>
      </c>
      <c r="U653" s="41"/>
      <c r="V653" s="41"/>
      <c r="W653" s="41"/>
      <c r="X653" s="41"/>
      <c r="Y653" s="41"/>
      <c r="Z653" s="41"/>
      <c r="AA653" s="41"/>
      <c r="AB653" s="41"/>
      <c r="AC653" s="41"/>
      <c r="AD653" s="41"/>
      <c r="AE653" s="41"/>
      <c r="AR653" s="214" t="s">
        <v>929</v>
      </c>
      <c r="AT653" s="214" t="s">
        <v>131</v>
      </c>
      <c r="AU653" s="214" t="s">
        <v>80</v>
      </c>
      <c r="AY653" s="20" t="s">
        <v>127</v>
      </c>
      <c r="BE653" s="215">
        <f>IF(N653="základní",J653,0)</f>
        <v>0</v>
      </c>
      <c r="BF653" s="215">
        <f>IF(N653="snížená",J653,0)</f>
        <v>0</v>
      </c>
      <c r="BG653" s="215">
        <f>IF(N653="zákl. přenesená",J653,0)</f>
        <v>0</v>
      </c>
      <c r="BH653" s="215">
        <f>IF(N653="sníž. přenesená",J653,0)</f>
        <v>0</v>
      </c>
      <c r="BI653" s="215">
        <f>IF(N653="nulová",J653,0)</f>
        <v>0</v>
      </c>
      <c r="BJ653" s="20" t="s">
        <v>80</v>
      </c>
      <c r="BK653" s="215">
        <f>ROUND(I653*H653,2)</f>
        <v>0</v>
      </c>
      <c r="BL653" s="20" t="s">
        <v>929</v>
      </c>
      <c r="BM653" s="214" t="s">
        <v>930</v>
      </c>
    </row>
    <row r="654" s="2" customFormat="1">
      <c r="A654" s="41"/>
      <c r="B654" s="42"/>
      <c r="C654" s="43"/>
      <c r="D654" s="216" t="s">
        <v>139</v>
      </c>
      <c r="E654" s="43"/>
      <c r="F654" s="217" t="s">
        <v>927</v>
      </c>
      <c r="G654" s="43"/>
      <c r="H654" s="43"/>
      <c r="I654" s="218"/>
      <c r="J654" s="43"/>
      <c r="K654" s="43"/>
      <c r="L654" s="47"/>
      <c r="M654" s="219"/>
      <c r="N654" s="220"/>
      <c r="O654" s="87"/>
      <c r="P654" s="87"/>
      <c r="Q654" s="87"/>
      <c r="R654" s="87"/>
      <c r="S654" s="87"/>
      <c r="T654" s="88"/>
      <c r="U654" s="41"/>
      <c r="V654" s="41"/>
      <c r="W654" s="41"/>
      <c r="X654" s="41"/>
      <c r="Y654" s="41"/>
      <c r="Z654" s="41"/>
      <c r="AA654" s="41"/>
      <c r="AB654" s="41"/>
      <c r="AC654" s="41"/>
      <c r="AD654" s="41"/>
      <c r="AE654" s="41"/>
      <c r="AT654" s="20" t="s">
        <v>139</v>
      </c>
      <c r="AU654" s="20" t="s">
        <v>80</v>
      </c>
    </row>
    <row r="655" s="2" customFormat="1" ht="16.5" customHeight="1">
      <c r="A655" s="41"/>
      <c r="B655" s="42"/>
      <c r="C655" s="203" t="s">
        <v>931</v>
      </c>
      <c r="D655" s="203" t="s">
        <v>131</v>
      </c>
      <c r="E655" s="204" t="s">
        <v>932</v>
      </c>
      <c r="F655" s="205" t="s">
        <v>933</v>
      </c>
      <c r="G655" s="206" t="s">
        <v>928</v>
      </c>
      <c r="H655" s="207">
        <v>1</v>
      </c>
      <c r="I655" s="208"/>
      <c r="J655" s="209">
        <f>ROUND(I655*H655,2)</f>
        <v>0</v>
      </c>
      <c r="K655" s="205" t="s">
        <v>149</v>
      </c>
      <c r="L655" s="47"/>
      <c r="M655" s="210" t="s">
        <v>19</v>
      </c>
      <c r="N655" s="211" t="s">
        <v>43</v>
      </c>
      <c r="O655" s="87"/>
      <c r="P655" s="212">
        <f>O655*H655</f>
        <v>0</v>
      </c>
      <c r="Q655" s="212">
        <v>0</v>
      </c>
      <c r="R655" s="212">
        <f>Q655*H655</f>
        <v>0</v>
      </c>
      <c r="S655" s="212">
        <v>0</v>
      </c>
      <c r="T655" s="213">
        <f>S655*H655</f>
        <v>0</v>
      </c>
      <c r="U655" s="41"/>
      <c r="V655" s="41"/>
      <c r="W655" s="41"/>
      <c r="X655" s="41"/>
      <c r="Y655" s="41"/>
      <c r="Z655" s="41"/>
      <c r="AA655" s="41"/>
      <c r="AB655" s="41"/>
      <c r="AC655" s="41"/>
      <c r="AD655" s="41"/>
      <c r="AE655" s="41"/>
      <c r="AR655" s="214" t="s">
        <v>929</v>
      </c>
      <c r="AT655" s="214" t="s">
        <v>131</v>
      </c>
      <c r="AU655" s="214" t="s">
        <v>80</v>
      </c>
      <c r="AY655" s="20" t="s">
        <v>127</v>
      </c>
      <c r="BE655" s="215">
        <f>IF(N655="základní",J655,0)</f>
        <v>0</v>
      </c>
      <c r="BF655" s="215">
        <f>IF(N655="snížená",J655,0)</f>
        <v>0</v>
      </c>
      <c r="BG655" s="215">
        <f>IF(N655="zákl. přenesená",J655,0)</f>
        <v>0</v>
      </c>
      <c r="BH655" s="215">
        <f>IF(N655="sníž. přenesená",J655,0)</f>
        <v>0</v>
      </c>
      <c r="BI655" s="215">
        <f>IF(N655="nulová",J655,0)</f>
        <v>0</v>
      </c>
      <c r="BJ655" s="20" t="s">
        <v>80</v>
      </c>
      <c r="BK655" s="215">
        <f>ROUND(I655*H655,2)</f>
        <v>0</v>
      </c>
      <c r="BL655" s="20" t="s">
        <v>929</v>
      </c>
      <c r="BM655" s="214" t="s">
        <v>934</v>
      </c>
    </row>
    <row r="656" s="2" customFormat="1">
      <c r="A656" s="41"/>
      <c r="B656" s="42"/>
      <c r="C656" s="43"/>
      <c r="D656" s="216" t="s">
        <v>139</v>
      </c>
      <c r="E656" s="43"/>
      <c r="F656" s="217" t="s">
        <v>933</v>
      </c>
      <c r="G656" s="43"/>
      <c r="H656" s="43"/>
      <c r="I656" s="218"/>
      <c r="J656" s="43"/>
      <c r="K656" s="43"/>
      <c r="L656" s="47"/>
      <c r="M656" s="219"/>
      <c r="N656" s="220"/>
      <c r="O656" s="87"/>
      <c r="P656" s="87"/>
      <c r="Q656" s="87"/>
      <c r="R656" s="87"/>
      <c r="S656" s="87"/>
      <c r="T656" s="88"/>
      <c r="U656" s="41"/>
      <c r="V656" s="41"/>
      <c r="W656" s="41"/>
      <c r="X656" s="41"/>
      <c r="Y656" s="41"/>
      <c r="Z656" s="41"/>
      <c r="AA656" s="41"/>
      <c r="AB656" s="41"/>
      <c r="AC656" s="41"/>
      <c r="AD656" s="41"/>
      <c r="AE656" s="41"/>
      <c r="AT656" s="20" t="s">
        <v>139</v>
      </c>
      <c r="AU656" s="20" t="s">
        <v>80</v>
      </c>
    </row>
    <row r="657" s="2" customFormat="1" ht="16.5" customHeight="1">
      <c r="A657" s="41"/>
      <c r="B657" s="42"/>
      <c r="C657" s="203" t="s">
        <v>935</v>
      </c>
      <c r="D657" s="203" t="s">
        <v>131</v>
      </c>
      <c r="E657" s="204" t="s">
        <v>936</v>
      </c>
      <c r="F657" s="205" t="s">
        <v>937</v>
      </c>
      <c r="G657" s="206" t="s">
        <v>928</v>
      </c>
      <c r="H657" s="207">
        <v>2</v>
      </c>
      <c r="I657" s="208"/>
      <c r="J657" s="209">
        <f>ROUND(I657*H657,2)</f>
        <v>0</v>
      </c>
      <c r="K657" s="205" t="s">
        <v>149</v>
      </c>
      <c r="L657" s="47"/>
      <c r="M657" s="210" t="s">
        <v>19</v>
      </c>
      <c r="N657" s="211" t="s">
        <v>43</v>
      </c>
      <c r="O657" s="87"/>
      <c r="P657" s="212">
        <f>O657*H657</f>
        <v>0</v>
      </c>
      <c r="Q657" s="212">
        <v>0</v>
      </c>
      <c r="R657" s="212">
        <f>Q657*H657</f>
        <v>0</v>
      </c>
      <c r="S657" s="212">
        <v>0</v>
      </c>
      <c r="T657" s="213">
        <f>S657*H657</f>
        <v>0</v>
      </c>
      <c r="U657" s="41"/>
      <c r="V657" s="41"/>
      <c r="W657" s="41"/>
      <c r="X657" s="41"/>
      <c r="Y657" s="41"/>
      <c r="Z657" s="41"/>
      <c r="AA657" s="41"/>
      <c r="AB657" s="41"/>
      <c r="AC657" s="41"/>
      <c r="AD657" s="41"/>
      <c r="AE657" s="41"/>
      <c r="AR657" s="214" t="s">
        <v>929</v>
      </c>
      <c r="AT657" s="214" t="s">
        <v>131</v>
      </c>
      <c r="AU657" s="214" t="s">
        <v>80</v>
      </c>
      <c r="AY657" s="20" t="s">
        <v>127</v>
      </c>
      <c r="BE657" s="215">
        <f>IF(N657="základní",J657,0)</f>
        <v>0</v>
      </c>
      <c r="BF657" s="215">
        <f>IF(N657="snížená",J657,0)</f>
        <v>0</v>
      </c>
      <c r="BG657" s="215">
        <f>IF(N657="zákl. přenesená",J657,0)</f>
        <v>0</v>
      </c>
      <c r="BH657" s="215">
        <f>IF(N657="sníž. přenesená",J657,0)</f>
        <v>0</v>
      </c>
      <c r="BI657" s="215">
        <f>IF(N657="nulová",J657,0)</f>
        <v>0</v>
      </c>
      <c r="BJ657" s="20" t="s">
        <v>80</v>
      </c>
      <c r="BK657" s="215">
        <f>ROUND(I657*H657,2)</f>
        <v>0</v>
      </c>
      <c r="BL657" s="20" t="s">
        <v>929</v>
      </c>
      <c r="BM657" s="214" t="s">
        <v>938</v>
      </c>
    </row>
    <row r="658" s="2" customFormat="1">
      <c r="A658" s="41"/>
      <c r="B658" s="42"/>
      <c r="C658" s="43"/>
      <c r="D658" s="216" t="s">
        <v>139</v>
      </c>
      <c r="E658" s="43"/>
      <c r="F658" s="217" t="s">
        <v>937</v>
      </c>
      <c r="G658" s="43"/>
      <c r="H658" s="43"/>
      <c r="I658" s="218"/>
      <c r="J658" s="43"/>
      <c r="K658" s="43"/>
      <c r="L658" s="47"/>
      <c r="M658" s="219"/>
      <c r="N658" s="220"/>
      <c r="O658" s="87"/>
      <c r="P658" s="87"/>
      <c r="Q658" s="87"/>
      <c r="R658" s="87"/>
      <c r="S658" s="87"/>
      <c r="T658" s="88"/>
      <c r="U658" s="41"/>
      <c r="V658" s="41"/>
      <c r="W658" s="41"/>
      <c r="X658" s="41"/>
      <c r="Y658" s="41"/>
      <c r="Z658" s="41"/>
      <c r="AA658" s="41"/>
      <c r="AB658" s="41"/>
      <c r="AC658" s="41"/>
      <c r="AD658" s="41"/>
      <c r="AE658" s="41"/>
      <c r="AT658" s="20" t="s">
        <v>139</v>
      </c>
      <c r="AU658" s="20" t="s">
        <v>80</v>
      </c>
    </row>
    <row r="659" s="12" customFormat="1" ht="25.92" customHeight="1">
      <c r="A659" s="12"/>
      <c r="B659" s="187"/>
      <c r="C659" s="188"/>
      <c r="D659" s="189" t="s">
        <v>71</v>
      </c>
      <c r="E659" s="190" t="s">
        <v>939</v>
      </c>
      <c r="F659" s="190" t="s">
        <v>940</v>
      </c>
      <c r="G659" s="188"/>
      <c r="H659" s="188"/>
      <c r="I659" s="191"/>
      <c r="J659" s="192">
        <f>BK659</f>
        <v>0</v>
      </c>
      <c r="K659" s="188"/>
      <c r="L659" s="193"/>
      <c r="M659" s="194"/>
      <c r="N659" s="195"/>
      <c r="O659" s="195"/>
      <c r="P659" s="196">
        <f>P660+P680+P690</f>
        <v>0</v>
      </c>
      <c r="Q659" s="195"/>
      <c r="R659" s="196">
        <f>R660+R680+R690</f>
        <v>0</v>
      </c>
      <c r="S659" s="195"/>
      <c r="T659" s="197">
        <f>T660+T680+T690</f>
        <v>0</v>
      </c>
      <c r="U659" s="12"/>
      <c r="V659" s="12"/>
      <c r="W659" s="12"/>
      <c r="X659" s="12"/>
      <c r="Y659" s="12"/>
      <c r="Z659" s="12"/>
      <c r="AA659" s="12"/>
      <c r="AB659" s="12"/>
      <c r="AC659" s="12"/>
      <c r="AD659" s="12"/>
      <c r="AE659" s="12"/>
      <c r="AR659" s="198" t="s">
        <v>162</v>
      </c>
      <c r="AT659" s="199" t="s">
        <v>71</v>
      </c>
      <c r="AU659" s="199" t="s">
        <v>72</v>
      </c>
      <c r="AY659" s="198" t="s">
        <v>127</v>
      </c>
      <c r="BK659" s="200">
        <f>BK660+BK680+BK690</f>
        <v>0</v>
      </c>
    </row>
    <row r="660" s="12" customFormat="1" ht="22.8" customHeight="1">
      <c r="A660" s="12"/>
      <c r="B660" s="187"/>
      <c r="C660" s="188"/>
      <c r="D660" s="189" t="s">
        <v>71</v>
      </c>
      <c r="E660" s="201" t="s">
        <v>941</v>
      </c>
      <c r="F660" s="201" t="s">
        <v>942</v>
      </c>
      <c r="G660" s="188"/>
      <c r="H660" s="188"/>
      <c r="I660" s="191"/>
      <c r="J660" s="202">
        <f>BK660</f>
        <v>0</v>
      </c>
      <c r="K660" s="188"/>
      <c r="L660" s="193"/>
      <c r="M660" s="194"/>
      <c r="N660" s="195"/>
      <c r="O660" s="195"/>
      <c r="P660" s="196">
        <f>SUM(P661:P679)</f>
        <v>0</v>
      </c>
      <c r="Q660" s="195"/>
      <c r="R660" s="196">
        <f>SUM(R661:R679)</f>
        <v>0</v>
      </c>
      <c r="S660" s="195"/>
      <c r="T660" s="197">
        <f>SUM(T661:T679)</f>
        <v>0</v>
      </c>
      <c r="U660" s="12"/>
      <c r="V660" s="12"/>
      <c r="W660" s="12"/>
      <c r="X660" s="12"/>
      <c r="Y660" s="12"/>
      <c r="Z660" s="12"/>
      <c r="AA660" s="12"/>
      <c r="AB660" s="12"/>
      <c r="AC660" s="12"/>
      <c r="AD660" s="12"/>
      <c r="AE660" s="12"/>
      <c r="AR660" s="198" t="s">
        <v>162</v>
      </c>
      <c r="AT660" s="199" t="s">
        <v>71</v>
      </c>
      <c r="AU660" s="199" t="s">
        <v>80</v>
      </c>
      <c r="AY660" s="198" t="s">
        <v>127</v>
      </c>
      <c r="BK660" s="200">
        <f>SUM(BK661:BK679)</f>
        <v>0</v>
      </c>
    </row>
    <row r="661" s="2" customFormat="1" ht="16.5" customHeight="1">
      <c r="A661" s="41"/>
      <c r="B661" s="42"/>
      <c r="C661" s="203" t="s">
        <v>943</v>
      </c>
      <c r="D661" s="203" t="s">
        <v>131</v>
      </c>
      <c r="E661" s="204" t="s">
        <v>944</v>
      </c>
      <c r="F661" s="205" t="s">
        <v>945</v>
      </c>
      <c r="G661" s="206" t="s">
        <v>928</v>
      </c>
      <c r="H661" s="207">
        <v>1</v>
      </c>
      <c r="I661" s="208"/>
      <c r="J661" s="209">
        <f>ROUND(I661*H661,2)</f>
        <v>0</v>
      </c>
      <c r="K661" s="205" t="s">
        <v>135</v>
      </c>
      <c r="L661" s="47"/>
      <c r="M661" s="210" t="s">
        <v>19</v>
      </c>
      <c r="N661" s="211" t="s">
        <v>43</v>
      </c>
      <c r="O661" s="87"/>
      <c r="P661" s="212">
        <f>O661*H661</f>
        <v>0</v>
      </c>
      <c r="Q661" s="212">
        <v>0</v>
      </c>
      <c r="R661" s="212">
        <f>Q661*H661</f>
        <v>0</v>
      </c>
      <c r="S661" s="212">
        <v>0</v>
      </c>
      <c r="T661" s="213">
        <f>S661*H661</f>
        <v>0</v>
      </c>
      <c r="U661" s="41"/>
      <c r="V661" s="41"/>
      <c r="W661" s="41"/>
      <c r="X661" s="41"/>
      <c r="Y661" s="41"/>
      <c r="Z661" s="41"/>
      <c r="AA661" s="41"/>
      <c r="AB661" s="41"/>
      <c r="AC661" s="41"/>
      <c r="AD661" s="41"/>
      <c r="AE661" s="41"/>
      <c r="AR661" s="214" t="s">
        <v>946</v>
      </c>
      <c r="AT661" s="214" t="s">
        <v>131</v>
      </c>
      <c r="AU661" s="214" t="s">
        <v>82</v>
      </c>
      <c r="AY661" s="20" t="s">
        <v>127</v>
      </c>
      <c r="BE661" s="215">
        <f>IF(N661="základní",J661,0)</f>
        <v>0</v>
      </c>
      <c r="BF661" s="215">
        <f>IF(N661="snížená",J661,0)</f>
        <v>0</v>
      </c>
      <c r="BG661" s="215">
        <f>IF(N661="zákl. přenesená",J661,0)</f>
        <v>0</v>
      </c>
      <c r="BH661" s="215">
        <f>IF(N661="sníž. přenesená",J661,0)</f>
        <v>0</v>
      </c>
      <c r="BI661" s="215">
        <f>IF(N661="nulová",J661,0)</f>
        <v>0</v>
      </c>
      <c r="BJ661" s="20" t="s">
        <v>80</v>
      </c>
      <c r="BK661" s="215">
        <f>ROUND(I661*H661,2)</f>
        <v>0</v>
      </c>
      <c r="BL661" s="20" t="s">
        <v>946</v>
      </c>
      <c r="BM661" s="214" t="s">
        <v>947</v>
      </c>
    </row>
    <row r="662" s="2" customFormat="1">
      <c r="A662" s="41"/>
      <c r="B662" s="42"/>
      <c r="C662" s="43"/>
      <c r="D662" s="216" t="s">
        <v>139</v>
      </c>
      <c r="E662" s="43"/>
      <c r="F662" s="217" t="s">
        <v>945</v>
      </c>
      <c r="G662" s="43"/>
      <c r="H662" s="43"/>
      <c r="I662" s="218"/>
      <c r="J662" s="43"/>
      <c r="K662" s="43"/>
      <c r="L662" s="47"/>
      <c r="M662" s="219"/>
      <c r="N662" s="220"/>
      <c r="O662" s="87"/>
      <c r="P662" s="87"/>
      <c r="Q662" s="87"/>
      <c r="R662" s="87"/>
      <c r="S662" s="87"/>
      <c r="T662" s="88"/>
      <c r="U662" s="41"/>
      <c r="V662" s="41"/>
      <c r="W662" s="41"/>
      <c r="X662" s="41"/>
      <c r="Y662" s="41"/>
      <c r="Z662" s="41"/>
      <c r="AA662" s="41"/>
      <c r="AB662" s="41"/>
      <c r="AC662" s="41"/>
      <c r="AD662" s="41"/>
      <c r="AE662" s="41"/>
      <c r="AT662" s="20" t="s">
        <v>139</v>
      </c>
      <c r="AU662" s="20" t="s">
        <v>82</v>
      </c>
    </row>
    <row r="663" s="2" customFormat="1">
      <c r="A663" s="41"/>
      <c r="B663" s="42"/>
      <c r="C663" s="43"/>
      <c r="D663" s="221" t="s">
        <v>141</v>
      </c>
      <c r="E663" s="43"/>
      <c r="F663" s="222" t="s">
        <v>948</v>
      </c>
      <c r="G663" s="43"/>
      <c r="H663" s="43"/>
      <c r="I663" s="218"/>
      <c r="J663" s="43"/>
      <c r="K663" s="43"/>
      <c r="L663" s="47"/>
      <c r="M663" s="219"/>
      <c r="N663" s="220"/>
      <c r="O663" s="87"/>
      <c r="P663" s="87"/>
      <c r="Q663" s="87"/>
      <c r="R663" s="87"/>
      <c r="S663" s="87"/>
      <c r="T663" s="88"/>
      <c r="U663" s="41"/>
      <c r="V663" s="41"/>
      <c r="W663" s="41"/>
      <c r="X663" s="41"/>
      <c r="Y663" s="41"/>
      <c r="Z663" s="41"/>
      <c r="AA663" s="41"/>
      <c r="AB663" s="41"/>
      <c r="AC663" s="41"/>
      <c r="AD663" s="41"/>
      <c r="AE663" s="41"/>
      <c r="AT663" s="20" t="s">
        <v>141</v>
      </c>
      <c r="AU663" s="20" t="s">
        <v>82</v>
      </c>
    </row>
    <row r="664" s="2" customFormat="1" ht="16.5" customHeight="1">
      <c r="A664" s="41"/>
      <c r="B664" s="42"/>
      <c r="C664" s="203" t="s">
        <v>949</v>
      </c>
      <c r="D664" s="203" t="s">
        <v>131</v>
      </c>
      <c r="E664" s="204" t="s">
        <v>950</v>
      </c>
      <c r="F664" s="205" t="s">
        <v>951</v>
      </c>
      <c r="G664" s="206" t="s">
        <v>928</v>
      </c>
      <c r="H664" s="207">
        <v>1</v>
      </c>
      <c r="I664" s="208"/>
      <c r="J664" s="209">
        <f>ROUND(I664*H664,2)</f>
        <v>0</v>
      </c>
      <c r="K664" s="205" t="s">
        <v>135</v>
      </c>
      <c r="L664" s="47"/>
      <c r="M664" s="210" t="s">
        <v>19</v>
      </c>
      <c r="N664" s="211" t="s">
        <v>43</v>
      </c>
      <c r="O664" s="87"/>
      <c r="P664" s="212">
        <f>O664*H664</f>
        <v>0</v>
      </c>
      <c r="Q664" s="212">
        <v>0</v>
      </c>
      <c r="R664" s="212">
        <f>Q664*H664</f>
        <v>0</v>
      </c>
      <c r="S664" s="212">
        <v>0</v>
      </c>
      <c r="T664" s="213">
        <f>S664*H664</f>
        <v>0</v>
      </c>
      <c r="U664" s="41"/>
      <c r="V664" s="41"/>
      <c r="W664" s="41"/>
      <c r="X664" s="41"/>
      <c r="Y664" s="41"/>
      <c r="Z664" s="41"/>
      <c r="AA664" s="41"/>
      <c r="AB664" s="41"/>
      <c r="AC664" s="41"/>
      <c r="AD664" s="41"/>
      <c r="AE664" s="41"/>
      <c r="AR664" s="214" t="s">
        <v>946</v>
      </c>
      <c r="AT664" s="214" t="s">
        <v>131</v>
      </c>
      <c r="AU664" s="214" t="s">
        <v>82</v>
      </c>
      <c r="AY664" s="20" t="s">
        <v>127</v>
      </c>
      <c r="BE664" s="215">
        <f>IF(N664="základní",J664,0)</f>
        <v>0</v>
      </c>
      <c r="BF664" s="215">
        <f>IF(N664="snížená",J664,0)</f>
        <v>0</v>
      </c>
      <c r="BG664" s="215">
        <f>IF(N664="zákl. přenesená",J664,0)</f>
        <v>0</v>
      </c>
      <c r="BH664" s="215">
        <f>IF(N664="sníž. přenesená",J664,0)</f>
        <v>0</v>
      </c>
      <c r="BI664" s="215">
        <f>IF(N664="nulová",J664,0)</f>
        <v>0</v>
      </c>
      <c r="BJ664" s="20" t="s">
        <v>80</v>
      </c>
      <c r="BK664" s="215">
        <f>ROUND(I664*H664,2)</f>
        <v>0</v>
      </c>
      <c r="BL664" s="20" t="s">
        <v>946</v>
      </c>
      <c r="BM664" s="214" t="s">
        <v>952</v>
      </c>
    </row>
    <row r="665" s="2" customFormat="1">
      <c r="A665" s="41"/>
      <c r="B665" s="42"/>
      <c r="C665" s="43"/>
      <c r="D665" s="216" t="s">
        <v>139</v>
      </c>
      <c r="E665" s="43"/>
      <c r="F665" s="217" t="s">
        <v>951</v>
      </c>
      <c r="G665" s="43"/>
      <c r="H665" s="43"/>
      <c r="I665" s="218"/>
      <c r="J665" s="43"/>
      <c r="K665" s="43"/>
      <c r="L665" s="47"/>
      <c r="M665" s="219"/>
      <c r="N665" s="220"/>
      <c r="O665" s="87"/>
      <c r="P665" s="87"/>
      <c r="Q665" s="87"/>
      <c r="R665" s="87"/>
      <c r="S665" s="87"/>
      <c r="T665" s="88"/>
      <c r="U665" s="41"/>
      <c r="V665" s="41"/>
      <c r="W665" s="41"/>
      <c r="X665" s="41"/>
      <c r="Y665" s="41"/>
      <c r="Z665" s="41"/>
      <c r="AA665" s="41"/>
      <c r="AB665" s="41"/>
      <c r="AC665" s="41"/>
      <c r="AD665" s="41"/>
      <c r="AE665" s="41"/>
      <c r="AT665" s="20" t="s">
        <v>139</v>
      </c>
      <c r="AU665" s="20" t="s">
        <v>82</v>
      </c>
    </row>
    <row r="666" s="2" customFormat="1">
      <c r="A666" s="41"/>
      <c r="B666" s="42"/>
      <c r="C666" s="43"/>
      <c r="D666" s="221" t="s">
        <v>141</v>
      </c>
      <c r="E666" s="43"/>
      <c r="F666" s="222" t="s">
        <v>953</v>
      </c>
      <c r="G666" s="43"/>
      <c r="H666" s="43"/>
      <c r="I666" s="218"/>
      <c r="J666" s="43"/>
      <c r="K666" s="43"/>
      <c r="L666" s="47"/>
      <c r="M666" s="219"/>
      <c r="N666" s="220"/>
      <c r="O666" s="87"/>
      <c r="P666" s="87"/>
      <c r="Q666" s="87"/>
      <c r="R666" s="87"/>
      <c r="S666" s="87"/>
      <c r="T666" s="88"/>
      <c r="U666" s="41"/>
      <c r="V666" s="41"/>
      <c r="W666" s="41"/>
      <c r="X666" s="41"/>
      <c r="Y666" s="41"/>
      <c r="Z666" s="41"/>
      <c r="AA666" s="41"/>
      <c r="AB666" s="41"/>
      <c r="AC666" s="41"/>
      <c r="AD666" s="41"/>
      <c r="AE666" s="41"/>
      <c r="AT666" s="20" t="s">
        <v>141</v>
      </c>
      <c r="AU666" s="20" t="s">
        <v>82</v>
      </c>
    </row>
    <row r="667" s="2" customFormat="1" ht="16.5" customHeight="1">
      <c r="A667" s="41"/>
      <c r="B667" s="42"/>
      <c r="C667" s="203" t="s">
        <v>954</v>
      </c>
      <c r="D667" s="203" t="s">
        <v>131</v>
      </c>
      <c r="E667" s="204" t="s">
        <v>955</v>
      </c>
      <c r="F667" s="205" t="s">
        <v>956</v>
      </c>
      <c r="G667" s="206" t="s">
        <v>928</v>
      </c>
      <c r="H667" s="207">
        <v>1</v>
      </c>
      <c r="I667" s="208"/>
      <c r="J667" s="209">
        <f>ROUND(I667*H667,2)</f>
        <v>0</v>
      </c>
      <c r="K667" s="205" t="s">
        <v>135</v>
      </c>
      <c r="L667" s="47"/>
      <c r="M667" s="210" t="s">
        <v>19</v>
      </c>
      <c r="N667" s="211" t="s">
        <v>43</v>
      </c>
      <c r="O667" s="87"/>
      <c r="P667" s="212">
        <f>O667*H667</f>
        <v>0</v>
      </c>
      <c r="Q667" s="212">
        <v>0</v>
      </c>
      <c r="R667" s="212">
        <f>Q667*H667</f>
        <v>0</v>
      </c>
      <c r="S667" s="212">
        <v>0</v>
      </c>
      <c r="T667" s="213">
        <f>S667*H667</f>
        <v>0</v>
      </c>
      <c r="U667" s="41"/>
      <c r="V667" s="41"/>
      <c r="W667" s="41"/>
      <c r="X667" s="41"/>
      <c r="Y667" s="41"/>
      <c r="Z667" s="41"/>
      <c r="AA667" s="41"/>
      <c r="AB667" s="41"/>
      <c r="AC667" s="41"/>
      <c r="AD667" s="41"/>
      <c r="AE667" s="41"/>
      <c r="AR667" s="214" t="s">
        <v>946</v>
      </c>
      <c r="AT667" s="214" t="s">
        <v>131</v>
      </c>
      <c r="AU667" s="214" t="s">
        <v>82</v>
      </c>
      <c r="AY667" s="20" t="s">
        <v>127</v>
      </c>
      <c r="BE667" s="215">
        <f>IF(N667="základní",J667,0)</f>
        <v>0</v>
      </c>
      <c r="BF667" s="215">
        <f>IF(N667="snížená",J667,0)</f>
        <v>0</v>
      </c>
      <c r="BG667" s="215">
        <f>IF(N667="zákl. přenesená",J667,0)</f>
        <v>0</v>
      </c>
      <c r="BH667" s="215">
        <f>IF(N667="sníž. přenesená",J667,0)</f>
        <v>0</v>
      </c>
      <c r="BI667" s="215">
        <f>IF(N667="nulová",J667,0)</f>
        <v>0</v>
      </c>
      <c r="BJ667" s="20" t="s">
        <v>80</v>
      </c>
      <c r="BK667" s="215">
        <f>ROUND(I667*H667,2)</f>
        <v>0</v>
      </c>
      <c r="BL667" s="20" t="s">
        <v>946</v>
      </c>
      <c r="BM667" s="214" t="s">
        <v>957</v>
      </c>
    </row>
    <row r="668" s="2" customFormat="1">
      <c r="A668" s="41"/>
      <c r="B668" s="42"/>
      <c r="C668" s="43"/>
      <c r="D668" s="216" t="s">
        <v>139</v>
      </c>
      <c r="E668" s="43"/>
      <c r="F668" s="217" t="s">
        <v>956</v>
      </c>
      <c r="G668" s="43"/>
      <c r="H668" s="43"/>
      <c r="I668" s="218"/>
      <c r="J668" s="43"/>
      <c r="K668" s="43"/>
      <c r="L668" s="47"/>
      <c r="M668" s="219"/>
      <c r="N668" s="220"/>
      <c r="O668" s="87"/>
      <c r="P668" s="87"/>
      <c r="Q668" s="87"/>
      <c r="R668" s="87"/>
      <c r="S668" s="87"/>
      <c r="T668" s="88"/>
      <c r="U668" s="41"/>
      <c r="V668" s="41"/>
      <c r="W668" s="41"/>
      <c r="X668" s="41"/>
      <c r="Y668" s="41"/>
      <c r="Z668" s="41"/>
      <c r="AA668" s="41"/>
      <c r="AB668" s="41"/>
      <c r="AC668" s="41"/>
      <c r="AD668" s="41"/>
      <c r="AE668" s="41"/>
      <c r="AT668" s="20" t="s">
        <v>139</v>
      </c>
      <c r="AU668" s="20" t="s">
        <v>82</v>
      </c>
    </row>
    <row r="669" s="2" customFormat="1">
      <c r="A669" s="41"/>
      <c r="B669" s="42"/>
      <c r="C669" s="43"/>
      <c r="D669" s="221" t="s">
        <v>141</v>
      </c>
      <c r="E669" s="43"/>
      <c r="F669" s="222" t="s">
        <v>958</v>
      </c>
      <c r="G669" s="43"/>
      <c r="H669" s="43"/>
      <c r="I669" s="218"/>
      <c r="J669" s="43"/>
      <c r="K669" s="43"/>
      <c r="L669" s="47"/>
      <c r="M669" s="219"/>
      <c r="N669" s="220"/>
      <c r="O669" s="87"/>
      <c r="P669" s="87"/>
      <c r="Q669" s="87"/>
      <c r="R669" s="87"/>
      <c r="S669" s="87"/>
      <c r="T669" s="88"/>
      <c r="U669" s="41"/>
      <c r="V669" s="41"/>
      <c r="W669" s="41"/>
      <c r="X669" s="41"/>
      <c r="Y669" s="41"/>
      <c r="Z669" s="41"/>
      <c r="AA669" s="41"/>
      <c r="AB669" s="41"/>
      <c r="AC669" s="41"/>
      <c r="AD669" s="41"/>
      <c r="AE669" s="41"/>
      <c r="AT669" s="20" t="s">
        <v>141</v>
      </c>
      <c r="AU669" s="20" t="s">
        <v>82</v>
      </c>
    </row>
    <row r="670" s="2" customFormat="1" ht="16.5" customHeight="1">
      <c r="A670" s="41"/>
      <c r="B670" s="42"/>
      <c r="C670" s="203" t="s">
        <v>959</v>
      </c>
      <c r="D670" s="203" t="s">
        <v>131</v>
      </c>
      <c r="E670" s="204" t="s">
        <v>960</v>
      </c>
      <c r="F670" s="205" t="s">
        <v>961</v>
      </c>
      <c r="G670" s="206" t="s">
        <v>928</v>
      </c>
      <c r="H670" s="207">
        <v>1</v>
      </c>
      <c r="I670" s="208"/>
      <c r="J670" s="209">
        <f>ROUND(I670*H670,2)</f>
        <v>0</v>
      </c>
      <c r="K670" s="205" t="s">
        <v>135</v>
      </c>
      <c r="L670" s="47"/>
      <c r="M670" s="210" t="s">
        <v>19</v>
      </c>
      <c r="N670" s="211" t="s">
        <v>43</v>
      </c>
      <c r="O670" s="87"/>
      <c r="P670" s="212">
        <f>O670*H670</f>
        <v>0</v>
      </c>
      <c r="Q670" s="212">
        <v>0</v>
      </c>
      <c r="R670" s="212">
        <f>Q670*H670</f>
        <v>0</v>
      </c>
      <c r="S670" s="212">
        <v>0</v>
      </c>
      <c r="T670" s="213">
        <f>S670*H670</f>
        <v>0</v>
      </c>
      <c r="U670" s="41"/>
      <c r="V670" s="41"/>
      <c r="W670" s="41"/>
      <c r="X670" s="41"/>
      <c r="Y670" s="41"/>
      <c r="Z670" s="41"/>
      <c r="AA670" s="41"/>
      <c r="AB670" s="41"/>
      <c r="AC670" s="41"/>
      <c r="AD670" s="41"/>
      <c r="AE670" s="41"/>
      <c r="AR670" s="214" t="s">
        <v>136</v>
      </c>
      <c r="AT670" s="214" t="s">
        <v>131</v>
      </c>
      <c r="AU670" s="214" t="s">
        <v>82</v>
      </c>
      <c r="AY670" s="20" t="s">
        <v>127</v>
      </c>
      <c r="BE670" s="215">
        <f>IF(N670="základní",J670,0)</f>
        <v>0</v>
      </c>
      <c r="BF670" s="215">
        <f>IF(N670="snížená",J670,0)</f>
        <v>0</v>
      </c>
      <c r="BG670" s="215">
        <f>IF(N670="zákl. přenesená",J670,0)</f>
        <v>0</v>
      </c>
      <c r="BH670" s="215">
        <f>IF(N670="sníž. přenesená",J670,0)</f>
        <v>0</v>
      </c>
      <c r="BI670" s="215">
        <f>IF(N670="nulová",J670,0)</f>
        <v>0</v>
      </c>
      <c r="BJ670" s="20" t="s">
        <v>80</v>
      </c>
      <c r="BK670" s="215">
        <f>ROUND(I670*H670,2)</f>
        <v>0</v>
      </c>
      <c r="BL670" s="20" t="s">
        <v>136</v>
      </c>
      <c r="BM670" s="214" t="s">
        <v>962</v>
      </c>
    </row>
    <row r="671" s="2" customFormat="1">
      <c r="A671" s="41"/>
      <c r="B671" s="42"/>
      <c r="C671" s="43"/>
      <c r="D671" s="216" t="s">
        <v>139</v>
      </c>
      <c r="E671" s="43"/>
      <c r="F671" s="217" t="s">
        <v>961</v>
      </c>
      <c r="G671" s="43"/>
      <c r="H671" s="43"/>
      <c r="I671" s="218"/>
      <c r="J671" s="43"/>
      <c r="K671" s="43"/>
      <c r="L671" s="47"/>
      <c r="M671" s="219"/>
      <c r="N671" s="220"/>
      <c r="O671" s="87"/>
      <c r="P671" s="87"/>
      <c r="Q671" s="87"/>
      <c r="R671" s="87"/>
      <c r="S671" s="87"/>
      <c r="T671" s="88"/>
      <c r="U671" s="41"/>
      <c r="V671" s="41"/>
      <c r="W671" s="41"/>
      <c r="X671" s="41"/>
      <c r="Y671" s="41"/>
      <c r="Z671" s="41"/>
      <c r="AA671" s="41"/>
      <c r="AB671" s="41"/>
      <c r="AC671" s="41"/>
      <c r="AD671" s="41"/>
      <c r="AE671" s="41"/>
      <c r="AT671" s="20" t="s">
        <v>139</v>
      </c>
      <c r="AU671" s="20" t="s">
        <v>82</v>
      </c>
    </row>
    <row r="672" s="2" customFormat="1">
      <c r="A672" s="41"/>
      <c r="B672" s="42"/>
      <c r="C672" s="43"/>
      <c r="D672" s="221" t="s">
        <v>141</v>
      </c>
      <c r="E672" s="43"/>
      <c r="F672" s="222" t="s">
        <v>963</v>
      </c>
      <c r="G672" s="43"/>
      <c r="H672" s="43"/>
      <c r="I672" s="218"/>
      <c r="J672" s="43"/>
      <c r="K672" s="43"/>
      <c r="L672" s="47"/>
      <c r="M672" s="219"/>
      <c r="N672" s="220"/>
      <c r="O672" s="87"/>
      <c r="P672" s="87"/>
      <c r="Q672" s="87"/>
      <c r="R672" s="87"/>
      <c r="S672" s="87"/>
      <c r="T672" s="88"/>
      <c r="U672" s="41"/>
      <c r="V672" s="41"/>
      <c r="W672" s="41"/>
      <c r="X672" s="41"/>
      <c r="Y672" s="41"/>
      <c r="Z672" s="41"/>
      <c r="AA672" s="41"/>
      <c r="AB672" s="41"/>
      <c r="AC672" s="41"/>
      <c r="AD672" s="41"/>
      <c r="AE672" s="41"/>
      <c r="AT672" s="20" t="s">
        <v>141</v>
      </c>
      <c r="AU672" s="20" t="s">
        <v>82</v>
      </c>
    </row>
    <row r="673" s="2" customFormat="1" ht="16.5" customHeight="1">
      <c r="A673" s="41"/>
      <c r="B673" s="42"/>
      <c r="C673" s="203" t="s">
        <v>964</v>
      </c>
      <c r="D673" s="203" t="s">
        <v>131</v>
      </c>
      <c r="E673" s="204" t="s">
        <v>965</v>
      </c>
      <c r="F673" s="205" t="s">
        <v>966</v>
      </c>
      <c r="G673" s="206" t="s">
        <v>967</v>
      </c>
      <c r="H673" s="207">
        <v>1</v>
      </c>
      <c r="I673" s="208"/>
      <c r="J673" s="209">
        <f>ROUND(I673*H673,2)</f>
        <v>0</v>
      </c>
      <c r="K673" s="205" t="s">
        <v>135</v>
      </c>
      <c r="L673" s="47"/>
      <c r="M673" s="210" t="s">
        <v>19</v>
      </c>
      <c r="N673" s="211" t="s">
        <v>43</v>
      </c>
      <c r="O673" s="87"/>
      <c r="P673" s="212">
        <f>O673*H673</f>
        <v>0</v>
      </c>
      <c r="Q673" s="212">
        <v>0</v>
      </c>
      <c r="R673" s="212">
        <f>Q673*H673</f>
        <v>0</v>
      </c>
      <c r="S673" s="212">
        <v>0</v>
      </c>
      <c r="T673" s="213">
        <f>S673*H673</f>
        <v>0</v>
      </c>
      <c r="U673" s="41"/>
      <c r="V673" s="41"/>
      <c r="W673" s="41"/>
      <c r="X673" s="41"/>
      <c r="Y673" s="41"/>
      <c r="Z673" s="41"/>
      <c r="AA673" s="41"/>
      <c r="AB673" s="41"/>
      <c r="AC673" s="41"/>
      <c r="AD673" s="41"/>
      <c r="AE673" s="41"/>
      <c r="AR673" s="214" t="s">
        <v>946</v>
      </c>
      <c r="AT673" s="214" t="s">
        <v>131</v>
      </c>
      <c r="AU673" s="214" t="s">
        <v>82</v>
      </c>
      <c r="AY673" s="20" t="s">
        <v>127</v>
      </c>
      <c r="BE673" s="215">
        <f>IF(N673="základní",J673,0)</f>
        <v>0</v>
      </c>
      <c r="BF673" s="215">
        <f>IF(N673="snížená",J673,0)</f>
        <v>0</v>
      </c>
      <c r="BG673" s="215">
        <f>IF(N673="zákl. přenesená",J673,0)</f>
        <v>0</v>
      </c>
      <c r="BH673" s="215">
        <f>IF(N673="sníž. přenesená",J673,0)</f>
        <v>0</v>
      </c>
      <c r="BI673" s="215">
        <f>IF(N673="nulová",J673,0)</f>
        <v>0</v>
      </c>
      <c r="BJ673" s="20" t="s">
        <v>80</v>
      </c>
      <c r="BK673" s="215">
        <f>ROUND(I673*H673,2)</f>
        <v>0</v>
      </c>
      <c r="BL673" s="20" t="s">
        <v>946</v>
      </c>
      <c r="BM673" s="214" t="s">
        <v>968</v>
      </c>
    </row>
    <row r="674" s="2" customFormat="1">
      <c r="A674" s="41"/>
      <c r="B674" s="42"/>
      <c r="C674" s="43"/>
      <c r="D674" s="216" t="s">
        <v>139</v>
      </c>
      <c r="E674" s="43"/>
      <c r="F674" s="217" t="s">
        <v>966</v>
      </c>
      <c r="G674" s="43"/>
      <c r="H674" s="43"/>
      <c r="I674" s="218"/>
      <c r="J674" s="43"/>
      <c r="K674" s="43"/>
      <c r="L674" s="47"/>
      <c r="M674" s="219"/>
      <c r="N674" s="220"/>
      <c r="O674" s="87"/>
      <c r="P674" s="87"/>
      <c r="Q674" s="87"/>
      <c r="R674" s="87"/>
      <c r="S674" s="87"/>
      <c r="T674" s="88"/>
      <c r="U674" s="41"/>
      <c r="V674" s="41"/>
      <c r="W674" s="41"/>
      <c r="X674" s="41"/>
      <c r="Y674" s="41"/>
      <c r="Z674" s="41"/>
      <c r="AA674" s="41"/>
      <c r="AB674" s="41"/>
      <c r="AC674" s="41"/>
      <c r="AD674" s="41"/>
      <c r="AE674" s="41"/>
      <c r="AT674" s="20" t="s">
        <v>139</v>
      </c>
      <c r="AU674" s="20" t="s">
        <v>82</v>
      </c>
    </row>
    <row r="675" s="2" customFormat="1">
      <c r="A675" s="41"/>
      <c r="B675" s="42"/>
      <c r="C675" s="43"/>
      <c r="D675" s="221" t="s">
        <v>141</v>
      </c>
      <c r="E675" s="43"/>
      <c r="F675" s="222" t="s">
        <v>969</v>
      </c>
      <c r="G675" s="43"/>
      <c r="H675" s="43"/>
      <c r="I675" s="218"/>
      <c r="J675" s="43"/>
      <c r="K675" s="43"/>
      <c r="L675" s="47"/>
      <c r="M675" s="219"/>
      <c r="N675" s="220"/>
      <c r="O675" s="87"/>
      <c r="P675" s="87"/>
      <c r="Q675" s="87"/>
      <c r="R675" s="87"/>
      <c r="S675" s="87"/>
      <c r="T675" s="88"/>
      <c r="U675" s="41"/>
      <c r="V675" s="41"/>
      <c r="W675" s="41"/>
      <c r="X675" s="41"/>
      <c r="Y675" s="41"/>
      <c r="Z675" s="41"/>
      <c r="AA675" s="41"/>
      <c r="AB675" s="41"/>
      <c r="AC675" s="41"/>
      <c r="AD675" s="41"/>
      <c r="AE675" s="41"/>
      <c r="AT675" s="20" t="s">
        <v>141</v>
      </c>
      <c r="AU675" s="20" t="s">
        <v>82</v>
      </c>
    </row>
    <row r="676" s="2" customFormat="1" ht="16.5" customHeight="1">
      <c r="A676" s="41"/>
      <c r="B676" s="42"/>
      <c r="C676" s="203" t="s">
        <v>970</v>
      </c>
      <c r="D676" s="203" t="s">
        <v>131</v>
      </c>
      <c r="E676" s="204" t="s">
        <v>971</v>
      </c>
      <c r="F676" s="205" t="s">
        <v>972</v>
      </c>
      <c r="G676" s="206" t="s">
        <v>967</v>
      </c>
      <c r="H676" s="207">
        <v>1</v>
      </c>
      <c r="I676" s="208"/>
      <c r="J676" s="209">
        <f>ROUND(I676*H676,2)</f>
        <v>0</v>
      </c>
      <c r="K676" s="205" t="s">
        <v>135</v>
      </c>
      <c r="L676" s="47"/>
      <c r="M676" s="210" t="s">
        <v>19</v>
      </c>
      <c r="N676" s="211" t="s">
        <v>43</v>
      </c>
      <c r="O676" s="87"/>
      <c r="P676" s="212">
        <f>O676*H676</f>
        <v>0</v>
      </c>
      <c r="Q676" s="212">
        <v>0</v>
      </c>
      <c r="R676" s="212">
        <f>Q676*H676</f>
        <v>0</v>
      </c>
      <c r="S676" s="212">
        <v>0</v>
      </c>
      <c r="T676" s="213">
        <f>S676*H676</f>
        <v>0</v>
      </c>
      <c r="U676" s="41"/>
      <c r="V676" s="41"/>
      <c r="W676" s="41"/>
      <c r="X676" s="41"/>
      <c r="Y676" s="41"/>
      <c r="Z676" s="41"/>
      <c r="AA676" s="41"/>
      <c r="AB676" s="41"/>
      <c r="AC676" s="41"/>
      <c r="AD676" s="41"/>
      <c r="AE676" s="41"/>
      <c r="AR676" s="214" t="s">
        <v>946</v>
      </c>
      <c r="AT676" s="214" t="s">
        <v>131</v>
      </c>
      <c r="AU676" s="214" t="s">
        <v>82</v>
      </c>
      <c r="AY676" s="20" t="s">
        <v>127</v>
      </c>
      <c r="BE676" s="215">
        <f>IF(N676="základní",J676,0)</f>
        <v>0</v>
      </c>
      <c r="BF676" s="215">
        <f>IF(N676="snížená",J676,0)</f>
        <v>0</v>
      </c>
      <c r="BG676" s="215">
        <f>IF(N676="zákl. přenesená",J676,0)</f>
        <v>0</v>
      </c>
      <c r="BH676" s="215">
        <f>IF(N676="sníž. přenesená",J676,0)</f>
        <v>0</v>
      </c>
      <c r="BI676" s="215">
        <f>IF(N676="nulová",J676,0)</f>
        <v>0</v>
      </c>
      <c r="BJ676" s="20" t="s">
        <v>80</v>
      </c>
      <c r="BK676" s="215">
        <f>ROUND(I676*H676,2)</f>
        <v>0</v>
      </c>
      <c r="BL676" s="20" t="s">
        <v>946</v>
      </c>
      <c r="BM676" s="214" t="s">
        <v>973</v>
      </c>
    </row>
    <row r="677" s="2" customFormat="1">
      <c r="A677" s="41"/>
      <c r="B677" s="42"/>
      <c r="C677" s="43"/>
      <c r="D677" s="216" t="s">
        <v>139</v>
      </c>
      <c r="E677" s="43"/>
      <c r="F677" s="217" t="s">
        <v>972</v>
      </c>
      <c r="G677" s="43"/>
      <c r="H677" s="43"/>
      <c r="I677" s="218"/>
      <c r="J677" s="43"/>
      <c r="K677" s="43"/>
      <c r="L677" s="47"/>
      <c r="M677" s="219"/>
      <c r="N677" s="220"/>
      <c r="O677" s="87"/>
      <c r="P677" s="87"/>
      <c r="Q677" s="87"/>
      <c r="R677" s="87"/>
      <c r="S677" s="87"/>
      <c r="T677" s="88"/>
      <c r="U677" s="41"/>
      <c r="V677" s="41"/>
      <c r="W677" s="41"/>
      <c r="X677" s="41"/>
      <c r="Y677" s="41"/>
      <c r="Z677" s="41"/>
      <c r="AA677" s="41"/>
      <c r="AB677" s="41"/>
      <c r="AC677" s="41"/>
      <c r="AD677" s="41"/>
      <c r="AE677" s="41"/>
      <c r="AT677" s="20" t="s">
        <v>139</v>
      </c>
      <c r="AU677" s="20" t="s">
        <v>82</v>
      </c>
    </row>
    <row r="678" s="2" customFormat="1">
      <c r="A678" s="41"/>
      <c r="B678" s="42"/>
      <c r="C678" s="43"/>
      <c r="D678" s="221" t="s">
        <v>141</v>
      </c>
      <c r="E678" s="43"/>
      <c r="F678" s="222" t="s">
        <v>974</v>
      </c>
      <c r="G678" s="43"/>
      <c r="H678" s="43"/>
      <c r="I678" s="218"/>
      <c r="J678" s="43"/>
      <c r="K678" s="43"/>
      <c r="L678" s="47"/>
      <c r="M678" s="219"/>
      <c r="N678" s="220"/>
      <c r="O678" s="87"/>
      <c r="P678" s="87"/>
      <c r="Q678" s="87"/>
      <c r="R678" s="87"/>
      <c r="S678" s="87"/>
      <c r="T678" s="88"/>
      <c r="U678" s="41"/>
      <c r="V678" s="41"/>
      <c r="W678" s="41"/>
      <c r="X678" s="41"/>
      <c r="Y678" s="41"/>
      <c r="Z678" s="41"/>
      <c r="AA678" s="41"/>
      <c r="AB678" s="41"/>
      <c r="AC678" s="41"/>
      <c r="AD678" s="41"/>
      <c r="AE678" s="41"/>
      <c r="AT678" s="20" t="s">
        <v>141</v>
      </c>
      <c r="AU678" s="20" t="s">
        <v>82</v>
      </c>
    </row>
    <row r="679" s="2" customFormat="1">
      <c r="A679" s="41"/>
      <c r="B679" s="42"/>
      <c r="C679" s="43"/>
      <c r="D679" s="216" t="s">
        <v>266</v>
      </c>
      <c r="E679" s="43"/>
      <c r="F679" s="276" t="s">
        <v>975</v>
      </c>
      <c r="G679" s="43"/>
      <c r="H679" s="43"/>
      <c r="I679" s="218"/>
      <c r="J679" s="43"/>
      <c r="K679" s="43"/>
      <c r="L679" s="47"/>
      <c r="M679" s="219"/>
      <c r="N679" s="220"/>
      <c r="O679" s="87"/>
      <c r="P679" s="87"/>
      <c r="Q679" s="87"/>
      <c r="R679" s="87"/>
      <c r="S679" s="87"/>
      <c r="T679" s="88"/>
      <c r="U679" s="41"/>
      <c r="V679" s="41"/>
      <c r="W679" s="41"/>
      <c r="X679" s="41"/>
      <c r="Y679" s="41"/>
      <c r="Z679" s="41"/>
      <c r="AA679" s="41"/>
      <c r="AB679" s="41"/>
      <c r="AC679" s="41"/>
      <c r="AD679" s="41"/>
      <c r="AE679" s="41"/>
      <c r="AT679" s="20" t="s">
        <v>266</v>
      </c>
      <c r="AU679" s="20" t="s">
        <v>82</v>
      </c>
    </row>
    <row r="680" s="12" customFormat="1" ht="22.8" customHeight="1">
      <c r="A680" s="12"/>
      <c r="B680" s="187"/>
      <c r="C680" s="188"/>
      <c r="D680" s="189" t="s">
        <v>71</v>
      </c>
      <c r="E680" s="201" t="s">
        <v>976</v>
      </c>
      <c r="F680" s="201" t="s">
        <v>977</v>
      </c>
      <c r="G680" s="188"/>
      <c r="H680" s="188"/>
      <c r="I680" s="191"/>
      <c r="J680" s="202">
        <f>BK680</f>
        <v>0</v>
      </c>
      <c r="K680" s="188"/>
      <c r="L680" s="193"/>
      <c r="M680" s="194"/>
      <c r="N680" s="195"/>
      <c r="O680" s="195"/>
      <c r="P680" s="196">
        <f>SUM(P681:P689)</f>
        <v>0</v>
      </c>
      <c r="Q680" s="195"/>
      <c r="R680" s="196">
        <f>SUM(R681:R689)</f>
        <v>0</v>
      </c>
      <c r="S680" s="195"/>
      <c r="T680" s="197">
        <f>SUM(T681:T689)</f>
        <v>0</v>
      </c>
      <c r="U680" s="12"/>
      <c r="V680" s="12"/>
      <c r="W680" s="12"/>
      <c r="X680" s="12"/>
      <c r="Y680" s="12"/>
      <c r="Z680" s="12"/>
      <c r="AA680" s="12"/>
      <c r="AB680" s="12"/>
      <c r="AC680" s="12"/>
      <c r="AD680" s="12"/>
      <c r="AE680" s="12"/>
      <c r="AR680" s="198" t="s">
        <v>162</v>
      </c>
      <c r="AT680" s="199" t="s">
        <v>71</v>
      </c>
      <c r="AU680" s="199" t="s">
        <v>80</v>
      </c>
      <c r="AY680" s="198" t="s">
        <v>127</v>
      </c>
      <c r="BK680" s="200">
        <f>SUM(BK681:BK689)</f>
        <v>0</v>
      </c>
    </row>
    <row r="681" s="2" customFormat="1" ht="16.5" customHeight="1">
      <c r="A681" s="41"/>
      <c r="B681" s="42"/>
      <c r="C681" s="203" t="s">
        <v>978</v>
      </c>
      <c r="D681" s="203" t="s">
        <v>131</v>
      </c>
      <c r="E681" s="204" t="s">
        <v>979</v>
      </c>
      <c r="F681" s="205" t="s">
        <v>977</v>
      </c>
      <c r="G681" s="206" t="s">
        <v>928</v>
      </c>
      <c r="H681" s="207">
        <v>1</v>
      </c>
      <c r="I681" s="208"/>
      <c r="J681" s="209">
        <f>ROUND(I681*H681,2)</f>
        <v>0</v>
      </c>
      <c r="K681" s="205" t="s">
        <v>135</v>
      </c>
      <c r="L681" s="47"/>
      <c r="M681" s="210" t="s">
        <v>19</v>
      </c>
      <c r="N681" s="211" t="s">
        <v>43</v>
      </c>
      <c r="O681" s="87"/>
      <c r="P681" s="212">
        <f>O681*H681</f>
        <v>0</v>
      </c>
      <c r="Q681" s="212">
        <v>0</v>
      </c>
      <c r="R681" s="212">
        <f>Q681*H681</f>
        <v>0</v>
      </c>
      <c r="S681" s="212">
        <v>0</v>
      </c>
      <c r="T681" s="213">
        <f>S681*H681</f>
        <v>0</v>
      </c>
      <c r="U681" s="41"/>
      <c r="V681" s="41"/>
      <c r="W681" s="41"/>
      <c r="X681" s="41"/>
      <c r="Y681" s="41"/>
      <c r="Z681" s="41"/>
      <c r="AA681" s="41"/>
      <c r="AB681" s="41"/>
      <c r="AC681" s="41"/>
      <c r="AD681" s="41"/>
      <c r="AE681" s="41"/>
      <c r="AR681" s="214" t="s">
        <v>136</v>
      </c>
      <c r="AT681" s="214" t="s">
        <v>131</v>
      </c>
      <c r="AU681" s="214" t="s">
        <v>82</v>
      </c>
      <c r="AY681" s="20" t="s">
        <v>127</v>
      </c>
      <c r="BE681" s="215">
        <f>IF(N681="základní",J681,0)</f>
        <v>0</v>
      </c>
      <c r="BF681" s="215">
        <f>IF(N681="snížená",J681,0)</f>
        <v>0</v>
      </c>
      <c r="BG681" s="215">
        <f>IF(N681="zákl. přenesená",J681,0)</f>
        <v>0</v>
      </c>
      <c r="BH681" s="215">
        <f>IF(N681="sníž. přenesená",J681,0)</f>
        <v>0</v>
      </c>
      <c r="BI681" s="215">
        <f>IF(N681="nulová",J681,0)</f>
        <v>0</v>
      </c>
      <c r="BJ681" s="20" t="s">
        <v>80</v>
      </c>
      <c r="BK681" s="215">
        <f>ROUND(I681*H681,2)</f>
        <v>0</v>
      </c>
      <c r="BL681" s="20" t="s">
        <v>136</v>
      </c>
      <c r="BM681" s="214" t="s">
        <v>980</v>
      </c>
    </row>
    <row r="682" s="2" customFormat="1">
      <c r="A682" s="41"/>
      <c r="B682" s="42"/>
      <c r="C682" s="43"/>
      <c r="D682" s="216" t="s">
        <v>139</v>
      </c>
      <c r="E682" s="43"/>
      <c r="F682" s="217" t="s">
        <v>977</v>
      </c>
      <c r="G682" s="43"/>
      <c r="H682" s="43"/>
      <c r="I682" s="218"/>
      <c r="J682" s="43"/>
      <c r="K682" s="43"/>
      <c r="L682" s="47"/>
      <c r="M682" s="219"/>
      <c r="N682" s="220"/>
      <c r="O682" s="87"/>
      <c r="P682" s="87"/>
      <c r="Q682" s="87"/>
      <c r="R682" s="87"/>
      <c r="S682" s="87"/>
      <c r="T682" s="88"/>
      <c r="U682" s="41"/>
      <c r="V682" s="41"/>
      <c r="W682" s="41"/>
      <c r="X682" s="41"/>
      <c r="Y682" s="41"/>
      <c r="Z682" s="41"/>
      <c r="AA682" s="41"/>
      <c r="AB682" s="41"/>
      <c r="AC682" s="41"/>
      <c r="AD682" s="41"/>
      <c r="AE682" s="41"/>
      <c r="AT682" s="20" t="s">
        <v>139</v>
      </c>
      <c r="AU682" s="20" t="s">
        <v>82</v>
      </c>
    </row>
    <row r="683" s="2" customFormat="1">
      <c r="A683" s="41"/>
      <c r="B683" s="42"/>
      <c r="C683" s="43"/>
      <c r="D683" s="221" t="s">
        <v>141</v>
      </c>
      <c r="E683" s="43"/>
      <c r="F683" s="222" t="s">
        <v>981</v>
      </c>
      <c r="G683" s="43"/>
      <c r="H683" s="43"/>
      <c r="I683" s="218"/>
      <c r="J683" s="43"/>
      <c r="K683" s="43"/>
      <c r="L683" s="47"/>
      <c r="M683" s="219"/>
      <c r="N683" s="220"/>
      <c r="O683" s="87"/>
      <c r="P683" s="87"/>
      <c r="Q683" s="87"/>
      <c r="R683" s="87"/>
      <c r="S683" s="87"/>
      <c r="T683" s="88"/>
      <c r="U683" s="41"/>
      <c r="V683" s="41"/>
      <c r="W683" s="41"/>
      <c r="X683" s="41"/>
      <c r="Y683" s="41"/>
      <c r="Z683" s="41"/>
      <c r="AA683" s="41"/>
      <c r="AB683" s="41"/>
      <c r="AC683" s="41"/>
      <c r="AD683" s="41"/>
      <c r="AE683" s="41"/>
      <c r="AT683" s="20" t="s">
        <v>141</v>
      </c>
      <c r="AU683" s="20" t="s">
        <v>82</v>
      </c>
    </row>
    <row r="684" s="2" customFormat="1" ht="16.5" customHeight="1">
      <c r="A684" s="41"/>
      <c r="B684" s="42"/>
      <c r="C684" s="203" t="s">
        <v>982</v>
      </c>
      <c r="D684" s="203" t="s">
        <v>131</v>
      </c>
      <c r="E684" s="204" t="s">
        <v>983</v>
      </c>
      <c r="F684" s="205" t="s">
        <v>984</v>
      </c>
      <c r="G684" s="206" t="s">
        <v>928</v>
      </c>
      <c r="H684" s="207">
        <v>1</v>
      </c>
      <c r="I684" s="208"/>
      <c r="J684" s="209">
        <f>ROUND(I684*H684,2)</f>
        <v>0</v>
      </c>
      <c r="K684" s="205" t="s">
        <v>135</v>
      </c>
      <c r="L684" s="47"/>
      <c r="M684" s="210" t="s">
        <v>19</v>
      </c>
      <c r="N684" s="211" t="s">
        <v>43</v>
      </c>
      <c r="O684" s="87"/>
      <c r="P684" s="212">
        <f>O684*H684</f>
        <v>0</v>
      </c>
      <c r="Q684" s="212">
        <v>0</v>
      </c>
      <c r="R684" s="212">
        <f>Q684*H684</f>
        <v>0</v>
      </c>
      <c r="S684" s="212">
        <v>0</v>
      </c>
      <c r="T684" s="213">
        <f>S684*H684</f>
        <v>0</v>
      </c>
      <c r="U684" s="41"/>
      <c r="V684" s="41"/>
      <c r="W684" s="41"/>
      <c r="X684" s="41"/>
      <c r="Y684" s="41"/>
      <c r="Z684" s="41"/>
      <c r="AA684" s="41"/>
      <c r="AB684" s="41"/>
      <c r="AC684" s="41"/>
      <c r="AD684" s="41"/>
      <c r="AE684" s="41"/>
      <c r="AR684" s="214" t="s">
        <v>136</v>
      </c>
      <c r="AT684" s="214" t="s">
        <v>131</v>
      </c>
      <c r="AU684" s="214" t="s">
        <v>82</v>
      </c>
      <c r="AY684" s="20" t="s">
        <v>127</v>
      </c>
      <c r="BE684" s="215">
        <f>IF(N684="základní",J684,0)</f>
        <v>0</v>
      </c>
      <c r="BF684" s="215">
        <f>IF(N684="snížená",J684,0)</f>
        <v>0</v>
      </c>
      <c r="BG684" s="215">
        <f>IF(N684="zákl. přenesená",J684,0)</f>
        <v>0</v>
      </c>
      <c r="BH684" s="215">
        <f>IF(N684="sníž. přenesená",J684,0)</f>
        <v>0</v>
      </c>
      <c r="BI684" s="215">
        <f>IF(N684="nulová",J684,0)</f>
        <v>0</v>
      </c>
      <c r="BJ684" s="20" t="s">
        <v>80</v>
      </c>
      <c r="BK684" s="215">
        <f>ROUND(I684*H684,2)</f>
        <v>0</v>
      </c>
      <c r="BL684" s="20" t="s">
        <v>136</v>
      </c>
      <c r="BM684" s="214" t="s">
        <v>985</v>
      </c>
    </row>
    <row r="685" s="2" customFormat="1">
      <c r="A685" s="41"/>
      <c r="B685" s="42"/>
      <c r="C685" s="43"/>
      <c r="D685" s="216" t="s">
        <v>139</v>
      </c>
      <c r="E685" s="43"/>
      <c r="F685" s="217" t="s">
        <v>984</v>
      </c>
      <c r="G685" s="43"/>
      <c r="H685" s="43"/>
      <c r="I685" s="218"/>
      <c r="J685" s="43"/>
      <c r="K685" s="43"/>
      <c r="L685" s="47"/>
      <c r="M685" s="219"/>
      <c r="N685" s="220"/>
      <c r="O685" s="87"/>
      <c r="P685" s="87"/>
      <c r="Q685" s="87"/>
      <c r="R685" s="87"/>
      <c r="S685" s="87"/>
      <c r="T685" s="88"/>
      <c r="U685" s="41"/>
      <c r="V685" s="41"/>
      <c r="W685" s="41"/>
      <c r="X685" s="41"/>
      <c r="Y685" s="41"/>
      <c r="Z685" s="41"/>
      <c r="AA685" s="41"/>
      <c r="AB685" s="41"/>
      <c r="AC685" s="41"/>
      <c r="AD685" s="41"/>
      <c r="AE685" s="41"/>
      <c r="AT685" s="20" t="s">
        <v>139</v>
      </c>
      <c r="AU685" s="20" t="s">
        <v>82</v>
      </c>
    </row>
    <row r="686" s="2" customFormat="1">
      <c r="A686" s="41"/>
      <c r="B686" s="42"/>
      <c r="C686" s="43"/>
      <c r="D686" s="221" t="s">
        <v>141</v>
      </c>
      <c r="E686" s="43"/>
      <c r="F686" s="222" t="s">
        <v>986</v>
      </c>
      <c r="G686" s="43"/>
      <c r="H686" s="43"/>
      <c r="I686" s="218"/>
      <c r="J686" s="43"/>
      <c r="K686" s="43"/>
      <c r="L686" s="47"/>
      <c r="M686" s="219"/>
      <c r="N686" s="220"/>
      <c r="O686" s="87"/>
      <c r="P686" s="87"/>
      <c r="Q686" s="87"/>
      <c r="R686" s="87"/>
      <c r="S686" s="87"/>
      <c r="T686" s="88"/>
      <c r="U686" s="41"/>
      <c r="V686" s="41"/>
      <c r="W686" s="41"/>
      <c r="X686" s="41"/>
      <c r="Y686" s="41"/>
      <c r="Z686" s="41"/>
      <c r="AA686" s="41"/>
      <c r="AB686" s="41"/>
      <c r="AC686" s="41"/>
      <c r="AD686" s="41"/>
      <c r="AE686" s="41"/>
      <c r="AT686" s="20" t="s">
        <v>141</v>
      </c>
      <c r="AU686" s="20" t="s">
        <v>82</v>
      </c>
    </row>
    <row r="687" s="2" customFormat="1" ht="16.5" customHeight="1">
      <c r="A687" s="41"/>
      <c r="B687" s="42"/>
      <c r="C687" s="203" t="s">
        <v>987</v>
      </c>
      <c r="D687" s="203" t="s">
        <v>131</v>
      </c>
      <c r="E687" s="204" t="s">
        <v>988</v>
      </c>
      <c r="F687" s="205" t="s">
        <v>989</v>
      </c>
      <c r="G687" s="206" t="s">
        <v>928</v>
      </c>
      <c r="H687" s="207">
        <v>1</v>
      </c>
      <c r="I687" s="208"/>
      <c r="J687" s="209">
        <f>ROUND(I687*H687,2)</f>
        <v>0</v>
      </c>
      <c r="K687" s="205" t="s">
        <v>135</v>
      </c>
      <c r="L687" s="47"/>
      <c r="M687" s="210" t="s">
        <v>19</v>
      </c>
      <c r="N687" s="211" t="s">
        <v>43</v>
      </c>
      <c r="O687" s="87"/>
      <c r="P687" s="212">
        <f>O687*H687</f>
        <v>0</v>
      </c>
      <c r="Q687" s="212">
        <v>0</v>
      </c>
      <c r="R687" s="212">
        <f>Q687*H687</f>
        <v>0</v>
      </c>
      <c r="S687" s="212">
        <v>0</v>
      </c>
      <c r="T687" s="213">
        <f>S687*H687</f>
        <v>0</v>
      </c>
      <c r="U687" s="41"/>
      <c r="V687" s="41"/>
      <c r="W687" s="41"/>
      <c r="X687" s="41"/>
      <c r="Y687" s="41"/>
      <c r="Z687" s="41"/>
      <c r="AA687" s="41"/>
      <c r="AB687" s="41"/>
      <c r="AC687" s="41"/>
      <c r="AD687" s="41"/>
      <c r="AE687" s="41"/>
      <c r="AR687" s="214" t="s">
        <v>946</v>
      </c>
      <c r="AT687" s="214" t="s">
        <v>131</v>
      </c>
      <c r="AU687" s="214" t="s">
        <v>82</v>
      </c>
      <c r="AY687" s="20" t="s">
        <v>127</v>
      </c>
      <c r="BE687" s="215">
        <f>IF(N687="základní",J687,0)</f>
        <v>0</v>
      </c>
      <c r="BF687" s="215">
        <f>IF(N687="snížená",J687,0)</f>
        <v>0</v>
      </c>
      <c r="BG687" s="215">
        <f>IF(N687="zákl. přenesená",J687,0)</f>
        <v>0</v>
      </c>
      <c r="BH687" s="215">
        <f>IF(N687="sníž. přenesená",J687,0)</f>
        <v>0</v>
      </c>
      <c r="BI687" s="215">
        <f>IF(N687="nulová",J687,0)</f>
        <v>0</v>
      </c>
      <c r="BJ687" s="20" t="s">
        <v>80</v>
      </c>
      <c r="BK687" s="215">
        <f>ROUND(I687*H687,2)</f>
        <v>0</v>
      </c>
      <c r="BL687" s="20" t="s">
        <v>946</v>
      </c>
      <c r="BM687" s="214" t="s">
        <v>990</v>
      </c>
    </row>
    <row r="688" s="2" customFormat="1">
      <c r="A688" s="41"/>
      <c r="B688" s="42"/>
      <c r="C688" s="43"/>
      <c r="D688" s="216" t="s">
        <v>139</v>
      </c>
      <c r="E688" s="43"/>
      <c r="F688" s="217" t="s">
        <v>989</v>
      </c>
      <c r="G688" s="43"/>
      <c r="H688" s="43"/>
      <c r="I688" s="218"/>
      <c r="J688" s="43"/>
      <c r="K688" s="43"/>
      <c r="L688" s="47"/>
      <c r="M688" s="219"/>
      <c r="N688" s="220"/>
      <c r="O688" s="87"/>
      <c r="P688" s="87"/>
      <c r="Q688" s="87"/>
      <c r="R688" s="87"/>
      <c r="S688" s="87"/>
      <c r="T688" s="88"/>
      <c r="U688" s="41"/>
      <c r="V688" s="41"/>
      <c r="W688" s="41"/>
      <c r="X688" s="41"/>
      <c r="Y688" s="41"/>
      <c r="Z688" s="41"/>
      <c r="AA688" s="41"/>
      <c r="AB688" s="41"/>
      <c r="AC688" s="41"/>
      <c r="AD688" s="41"/>
      <c r="AE688" s="41"/>
      <c r="AT688" s="20" t="s">
        <v>139</v>
      </c>
      <c r="AU688" s="20" t="s">
        <v>82</v>
      </c>
    </row>
    <row r="689" s="2" customFormat="1">
      <c r="A689" s="41"/>
      <c r="B689" s="42"/>
      <c r="C689" s="43"/>
      <c r="D689" s="221" t="s">
        <v>141</v>
      </c>
      <c r="E689" s="43"/>
      <c r="F689" s="222" t="s">
        <v>991</v>
      </c>
      <c r="G689" s="43"/>
      <c r="H689" s="43"/>
      <c r="I689" s="218"/>
      <c r="J689" s="43"/>
      <c r="K689" s="43"/>
      <c r="L689" s="47"/>
      <c r="M689" s="219"/>
      <c r="N689" s="220"/>
      <c r="O689" s="87"/>
      <c r="P689" s="87"/>
      <c r="Q689" s="87"/>
      <c r="R689" s="87"/>
      <c r="S689" s="87"/>
      <c r="T689" s="88"/>
      <c r="U689" s="41"/>
      <c r="V689" s="41"/>
      <c r="W689" s="41"/>
      <c r="X689" s="41"/>
      <c r="Y689" s="41"/>
      <c r="Z689" s="41"/>
      <c r="AA689" s="41"/>
      <c r="AB689" s="41"/>
      <c r="AC689" s="41"/>
      <c r="AD689" s="41"/>
      <c r="AE689" s="41"/>
      <c r="AT689" s="20" t="s">
        <v>141</v>
      </c>
      <c r="AU689" s="20" t="s">
        <v>82</v>
      </c>
    </row>
    <row r="690" s="12" customFormat="1" ht="22.8" customHeight="1">
      <c r="A690" s="12"/>
      <c r="B690" s="187"/>
      <c r="C690" s="188"/>
      <c r="D690" s="189" t="s">
        <v>71</v>
      </c>
      <c r="E690" s="201" t="s">
        <v>992</v>
      </c>
      <c r="F690" s="201" t="s">
        <v>993</v>
      </c>
      <c r="G690" s="188"/>
      <c r="H690" s="188"/>
      <c r="I690" s="191"/>
      <c r="J690" s="202">
        <f>BK690</f>
        <v>0</v>
      </c>
      <c r="K690" s="188"/>
      <c r="L690" s="193"/>
      <c r="M690" s="194"/>
      <c r="N690" s="195"/>
      <c r="O690" s="195"/>
      <c r="P690" s="196">
        <f>SUM(P691:P693)</f>
        <v>0</v>
      </c>
      <c r="Q690" s="195"/>
      <c r="R690" s="196">
        <f>SUM(R691:R693)</f>
        <v>0</v>
      </c>
      <c r="S690" s="195"/>
      <c r="T690" s="197">
        <f>SUM(T691:T693)</f>
        <v>0</v>
      </c>
      <c r="U690" s="12"/>
      <c r="V690" s="12"/>
      <c r="W690" s="12"/>
      <c r="X690" s="12"/>
      <c r="Y690" s="12"/>
      <c r="Z690" s="12"/>
      <c r="AA690" s="12"/>
      <c r="AB690" s="12"/>
      <c r="AC690" s="12"/>
      <c r="AD690" s="12"/>
      <c r="AE690" s="12"/>
      <c r="AR690" s="198" t="s">
        <v>162</v>
      </c>
      <c r="AT690" s="199" t="s">
        <v>71</v>
      </c>
      <c r="AU690" s="199" t="s">
        <v>80</v>
      </c>
      <c r="AY690" s="198" t="s">
        <v>127</v>
      </c>
      <c r="BK690" s="200">
        <f>SUM(BK691:BK693)</f>
        <v>0</v>
      </c>
    </row>
    <row r="691" s="2" customFormat="1" ht="21.75" customHeight="1">
      <c r="A691" s="41"/>
      <c r="B691" s="42"/>
      <c r="C691" s="203" t="s">
        <v>994</v>
      </c>
      <c r="D691" s="203" t="s">
        <v>131</v>
      </c>
      <c r="E691" s="204" t="s">
        <v>995</v>
      </c>
      <c r="F691" s="205" t="s">
        <v>996</v>
      </c>
      <c r="G691" s="206" t="s">
        <v>928</v>
      </c>
      <c r="H691" s="207">
        <v>1</v>
      </c>
      <c r="I691" s="208"/>
      <c r="J691" s="209">
        <f>ROUND(I691*H691,2)</f>
        <v>0</v>
      </c>
      <c r="K691" s="205" t="s">
        <v>135</v>
      </c>
      <c r="L691" s="47"/>
      <c r="M691" s="210" t="s">
        <v>19</v>
      </c>
      <c r="N691" s="211" t="s">
        <v>43</v>
      </c>
      <c r="O691" s="87"/>
      <c r="P691" s="212">
        <f>O691*H691</f>
        <v>0</v>
      </c>
      <c r="Q691" s="212">
        <v>0</v>
      </c>
      <c r="R691" s="212">
        <f>Q691*H691</f>
        <v>0</v>
      </c>
      <c r="S691" s="212">
        <v>0</v>
      </c>
      <c r="T691" s="213">
        <f>S691*H691</f>
        <v>0</v>
      </c>
      <c r="U691" s="41"/>
      <c r="V691" s="41"/>
      <c r="W691" s="41"/>
      <c r="X691" s="41"/>
      <c r="Y691" s="41"/>
      <c r="Z691" s="41"/>
      <c r="AA691" s="41"/>
      <c r="AB691" s="41"/>
      <c r="AC691" s="41"/>
      <c r="AD691" s="41"/>
      <c r="AE691" s="41"/>
      <c r="AR691" s="214" t="s">
        <v>946</v>
      </c>
      <c r="AT691" s="214" t="s">
        <v>131</v>
      </c>
      <c r="AU691" s="214" t="s">
        <v>82</v>
      </c>
      <c r="AY691" s="20" t="s">
        <v>127</v>
      </c>
      <c r="BE691" s="215">
        <f>IF(N691="základní",J691,0)</f>
        <v>0</v>
      </c>
      <c r="BF691" s="215">
        <f>IF(N691="snížená",J691,0)</f>
        <v>0</v>
      </c>
      <c r="BG691" s="215">
        <f>IF(N691="zákl. přenesená",J691,0)</f>
        <v>0</v>
      </c>
      <c r="BH691" s="215">
        <f>IF(N691="sníž. přenesená",J691,0)</f>
        <v>0</v>
      </c>
      <c r="BI691" s="215">
        <f>IF(N691="nulová",J691,0)</f>
        <v>0</v>
      </c>
      <c r="BJ691" s="20" t="s">
        <v>80</v>
      </c>
      <c r="BK691" s="215">
        <f>ROUND(I691*H691,2)</f>
        <v>0</v>
      </c>
      <c r="BL691" s="20" t="s">
        <v>946</v>
      </c>
      <c r="BM691" s="214" t="s">
        <v>997</v>
      </c>
    </row>
    <row r="692" s="2" customFormat="1">
      <c r="A692" s="41"/>
      <c r="B692" s="42"/>
      <c r="C692" s="43"/>
      <c r="D692" s="216" t="s">
        <v>139</v>
      </c>
      <c r="E692" s="43"/>
      <c r="F692" s="217" t="s">
        <v>996</v>
      </c>
      <c r="G692" s="43"/>
      <c r="H692" s="43"/>
      <c r="I692" s="218"/>
      <c r="J692" s="43"/>
      <c r="K692" s="43"/>
      <c r="L692" s="47"/>
      <c r="M692" s="219"/>
      <c r="N692" s="220"/>
      <c r="O692" s="87"/>
      <c r="P692" s="87"/>
      <c r="Q692" s="87"/>
      <c r="R692" s="87"/>
      <c r="S692" s="87"/>
      <c r="T692" s="88"/>
      <c r="U692" s="41"/>
      <c r="V692" s="41"/>
      <c r="W692" s="41"/>
      <c r="X692" s="41"/>
      <c r="Y692" s="41"/>
      <c r="Z692" s="41"/>
      <c r="AA692" s="41"/>
      <c r="AB692" s="41"/>
      <c r="AC692" s="41"/>
      <c r="AD692" s="41"/>
      <c r="AE692" s="41"/>
      <c r="AT692" s="20" t="s">
        <v>139</v>
      </c>
      <c r="AU692" s="20" t="s">
        <v>82</v>
      </c>
    </row>
    <row r="693" s="2" customFormat="1">
      <c r="A693" s="41"/>
      <c r="B693" s="42"/>
      <c r="C693" s="43"/>
      <c r="D693" s="221" t="s">
        <v>141</v>
      </c>
      <c r="E693" s="43"/>
      <c r="F693" s="222" t="s">
        <v>998</v>
      </c>
      <c r="G693" s="43"/>
      <c r="H693" s="43"/>
      <c r="I693" s="218"/>
      <c r="J693" s="43"/>
      <c r="K693" s="43"/>
      <c r="L693" s="47"/>
      <c r="M693" s="277"/>
      <c r="N693" s="278"/>
      <c r="O693" s="279"/>
      <c r="P693" s="279"/>
      <c r="Q693" s="279"/>
      <c r="R693" s="279"/>
      <c r="S693" s="279"/>
      <c r="T693" s="280"/>
      <c r="U693" s="41"/>
      <c r="V693" s="41"/>
      <c r="W693" s="41"/>
      <c r="X693" s="41"/>
      <c r="Y693" s="41"/>
      <c r="Z693" s="41"/>
      <c r="AA693" s="41"/>
      <c r="AB693" s="41"/>
      <c r="AC693" s="41"/>
      <c r="AD693" s="41"/>
      <c r="AE693" s="41"/>
      <c r="AT693" s="20" t="s">
        <v>141</v>
      </c>
      <c r="AU693" s="20" t="s">
        <v>82</v>
      </c>
    </row>
    <row r="694" s="2" customFormat="1" ht="6.96" customHeight="1">
      <c r="A694" s="41"/>
      <c r="B694" s="62"/>
      <c r="C694" s="63"/>
      <c r="D694" s="63"/>
      <c r="E694" s="63"/>
      <c r="F694" s="63"/>
      <c r="G694" s="63"/>
      <c r="H694" s="63"/>
      <c r="I694" s="63"/>
      <c r="J694" s="63"/>
      <c r="K694" s="63"/>
      <c r="L694" s="47"/>
      <c r="M694" s="41"/>
      <c r="O694" s="41"/>
      <c r="P694" s="41"/>
      <c r="Q694" s="41"/>
      <c r="R694" s="41"/>
      <c r="S694" s="41"/>
      <c r="T694" s="41"/>
      <c r="U694" s="41"/>
      <c r="V694" s="41"/>
      <c r="W694" s="41"/>
      <c r="X694" s="41"/>
      <c r="Y694" s="41"/>
      <c r="Z694" s="41"/>
      <c r="AA694" s="41"/>
      <c r="AB694" s="41"/>
      <c r="AC694" s="41"/>
      <c r="AD694" s="41"/>
      <c r="AE694" s="41"/>
    </row>
  </sheetData>
  <sheetProtection sheet="1" autoFilter="0" formatColumns="0" formatRows="0" objects="1" scenarios="1" spinCount="100000" saltValue="iiAufNh9J8hmHGE0jLlysUwOOY7oivKtcThba3+C2FY9GqZ/NEf+HnxN1YX5ZS2Y188k+vHWRLaNr62gcdbPtw==" hashValue="HLoqyslYJZY39kXrLph2ce2PajPM/85c1RYwLZCHvQ0fnNesK8XDYGRo4SKxea8pPNx65BH8FyAJyru28vhYAA==" algorithmName="SHA-512" password="ED5F"/>
  <autoFilter ref="C100:K693"/>
  <mergeCells count="9">
    <mergeCell ref="E7:H7"/>
    <mergeCell ref="E9:H9"/>
    <mergeCell ref="E18:H18"/>
    <mergeCell ref="E27:H27"/>
    <mergeCell ref="E48:H48"/>
    <mergeCell ref="E50:H50"/>
    <mergeCell ref="E91:H91"/>
    <mergeCell ref="E93:H93"/>
    <mergeCell ref="L2:V2"/>
  </mergeCells>
  <hyperlinks>
    <hyperlink ref="F107" r:id="rId1" display="https://podminky.urs.cz/item/CS_URS_2025_02/111251102"/>
    <hyperlink ref="F115" r:id="rId2" display="https://podminky.urs.cz/item/CS_URS_2025_02/112101122"/>
    <hyperlink ref="F118" r:id="rId3" display="https://podminky.urs.cz/item/CS_URS_2025_02/112101125"/>
    <hyperlink ref="F121" r:id="rId4" display="https://podminky.urs.cz/item/CS_URS_2025_02/112251221"/>
    <hyperlink ref="F127" r:id="rId5" display="https://podminky.urs.cz/item/CS_URS_2025_02/112155121"/>
    <hyperlink ref="F132" r:id="rId6" display="https://podminky.urs.cz/item/CS_URS_2025_02/184818232"/>
    <hyperlink ref="F136" r:id="rId7" display="https://podminky.urs.cz/item/CS_URS_2025_02/124253100"/>
    <hyperlink ref="F140" r:id="rId8" display="https://podminky.urs.cz/item/CS_URS_2025_02/181951112"/>
    <hyperlink ref="F144" r:id="rId9" display="https://podminky.urs.cz/item/CS_URS_2025_02/181351003"/>
    <hyperlink ref="F149" r:id="rId10" display="https://podminky.urs.cz/item/CS_URS_2025_02/153191121"/>
    <hyperlink ref="F155" r:id="rId11" display="https://podminky.urs.cz/item/CS_URS_2025_02/153191131"/>
    <hyperlink ref="F158" r:id="rId12" display="https://podminky.urs.cz/item/CS_URS_2025_02/167151101"/>
    <hyperlink ref="F164" r:id="rId13" display="https://podminky.urs.cz/item/CS_URS_2025_02/162351103"/>
    <hyperlink ref="F174" r:id="rId14" display="https://podminky.urs.cz/item/CS_URS_2025_02/182211121"/>
    <hyperlink ref="F180" r:id="rId15" display="https://podminky.urs.cz/item/CS_URS_2025_02/871353120"/>
    <hyperlink ref="F187" r:id="rId16" display="https://podminky.urs.cz/item/CS_URS_2025_02/871365811"/>
    <hyperlink ref="F193" r:id="rId17" display="https://podminky.urs.cz/item/CS_URS_2025_02/213141111"/>
    <hyperlink ref="F201" r:id="rId18" display="https://podminky.urs.cz/item/CS_URS_2025_02/121151113"/>
    <hyperlink ref="F207" r:id="rId19" display="https://podminky.urs.cz/item/CS_URS_2025_02/121111201"/>
    <hyperlink ref="F211" r:id="rId20" display="https://podminky.urs.cz/item/CS_URS_2025_02/124253100"/>
    <hyperlink ref="F215" r:id="rId21" display="https://podminky.urs.cz/item/CS_URS_2025_02/132212121"/>
    <hyperlink ref="F223" r:id="rId22" display="https://podminky.urs.cz/item/CS_URS_2025_02/132254205"/>
    <hyperlink ref="F231" r:id="rId23" display="https://podminky.urs.cz/item/CS_URS_2025_02/132354205"/>
    <hyperlink ref="F236" r:id="rId24" display="https://podminky.urs.cz/item/CS_URS_2025_02/139001101"/>
    <hyperlink ref="F242" r:id="rId25" display="https://podminky.urs.cz/item/CS_URS_2025_02/151101102"/>
    <hyperlink ref="F248" r:id="rId26" display="https://podminky.urs.cz/item/CS_URS_2025_02/151101112"/>
    <hyperlink ref="F251" r:id="rId27" display="https://podminky.urs.cz/item/CS_URS_2025_02/162751137"/>
    <hyperlink ref="F257" r:id="rId28" display="https://podminky.urs.cz/item/CS_URS_2025_02/162751139"/>
    <hyperlink ref="F262" r:id="rId29" display="https://podminky.urs.cz/item/CS_URS_2025_02/171251201"/>
    <hyperlink ref="F265" r:id="rId30" display="https://podminky.urs.cz/item/CS_URS_2025_02/171201231"/>
    <hyperlink ref="F269" r:id="rId31" display="https://podminky.urs.cz/item/CS_URS_2025_02/167151101"/>
    <hyperlink ref="F279" r:id="rId32" display="https://podminky.urs.cz/item/CS_URS_2025_02/162251102"/>
    <hyperlink ref="F283" r:id="rId33" display="https://podminky.urs.cz/item/CS_URS_2025_02/162351103"/>
    <hyperlink ref="F290" r:id="rId34" display="https://podminky.urs.cz/item/CS_URS_2025_02/171151103"/>
    <hyperlink ref="F294" r:id="rId35" display="https://podminky.urs.cz/item/CS_URS_2025_02/171251109"/>
    <hyperlink ref="F297" r:id="rId36" display="https://podminky.urs.cz/item/CS_URS_2025_02/174151101"/>
    <hyperlink ref="F309" r:id="rId37" display="https://podminky.urs.cz/item/CS_URS_2025_02/174251109"/>
    <hyperlink ref="F314" r:id="rId38" display="https://podminky.urs.cz/item/CS_URS_2025_02/175151101"/>
    <hyperlink ref="F324" r:id="rId39" display="https://podminky.urs.cz/item/CS_URS_2025_02/181951112"/>
    <hyperlink ref="F339" r:id="rId40" display="https://podminky.urs.cz/item/CS_URS_2025_02/182112121"/>
    <hyperlink ref="F343" r:id="rId41" display="https://podminky.urs.cz/item/CS_URS_2025_02/181951114"/>
    <hyperlink ref="F350" r:id="rId42" display="https://podminky.urs.cz/item/CS_URS_2025_02/181951112"/>
    <hyperlink ref="F356" r:id="rId43" display="https://podminky.urs.cz/item/CS_URS_2025_02/181351003"/>
    <hyperlink ref="F360" r:id="rId44" display="https://podminky.urs.cz/item/CS_URS_2025_02/181351103"/>
    <hyperlink ref="F366" r:id="rId45" display="https://podminky.urs.cz/item/CS_URS_2025_02/181411121"/>
    <hyperlink ref="F375" r:id="rId46" display="https://podminky.urs.cz/item/CS_URS_2025_02/185803111"/>
    <hyperlink ref="F378" r:id="rId47" display="https://podminky.urs.cz/item/CS_URS_2025_02/185851121"/>
    <hyperlink ref="F384" r:id="rId48" display="https://podminky.urs.cz/item/CS_URS_2025_02/183101115"/>
    <hyperlink ref="F388" r:id="rId49" display="https://podminky.urs.cz/item/CS_URS_2025_02/184102114"/>
    <hyperlink ref="F395" r:id="rId50" display="https://podminky.urs.cz/item/CS_URS_2025_02/184801121"/>
    <hyperlink ref="F399" r:id="rId51" display="https://podminky.urs.cz/item/CS_URS_2025_02/271572211"/>
    <hyperlink ref="F410" r:id="rId52" display="https://podminky.urs.cz/item/CS_URS_2025_02/321311115"/>
    <hyperlink ref="F418" r:id="rId53" display="https://podminky.urs.cz/item/CS_URS_2025_02/321351010"/>
    <hyperlink ref="F426" r:id="rId54" display="https://podminky.urs.cz/item/CS_URS_2025_02/321352010"/>
    <hyperlink ref="F429" r:id="rId55" display="https://podminky.urs.cz/item/CS_URS_2025_02/321213234"/>
    <hyperlink ref="F435" r:id="rId56" display="https://podminky.urs.cz/item/CS_URS_2025_02/359901111"/>
    <hyperlink ref="F438" r:id="rId57" display="https://podminky.urs.cz/item/CS_URS_2025_02/359901211"/>
    <hyperlink ref="F442" r:id="rId58" display="https://podminky.urs.cz/item/CS_URS_2025_02/451317777"/>
    <hyperlink ref="F446" r:id="rId59" display="https://podminky.urs.cz/item/CS_URS_2025_02/463212121"/>
    <hyperlink ref="F452" r:id="rId60" display="https://podminky.urs.cz/item/CS_URS_2025_02/463212191"/>
    <hyperlink ref="F458" r:id="rId61" display="https://podminky.urs.cz/item/CS_URS_2025_02/451573111"/>
    <hyperlink ref="F467" r:id="rId62" display="https://podminky.urs.cz/item/CS_URS_2025_02/452321131"/>
    <hyperlink ref="F471" r:id="rId63" display="https://podminky.urs.cz/item/CS_URS_2025_02/452351111"/>
    <hyperlink ref="F475" r:id="rId64" display="https://podminky.urs.cz/item/CS_URS_2025_02/452351112"/>
    <hyperlink ref="F478" r:id="rId65" display="https://podminky.urs.cz/item/CS_URS_2025_02/452368211"/>
    <hyperlink ref="F482" r:id="rId66" display="https://podminky.urs.cz/item/CS_URS_2025_02/899623141"/>
    <hyperlink ref="F489" r:id="rId67" display="https://podminky.urs.cz/item/CS_URS_2025_02/899643121"/>
    <hyperlink ref="F493" r:id="rId68" display="https://podminky.urs.cz/item/CS_URS_2025_02/899643122"/>
    <hyperlink ref="F497" r:id="rId69" display="https://podminky.urs.cz/item/CS_URS_2025_02/594511112"/>
    <hyperlink ref="F504" r:id="rId70" display="https://podminky.urs.cz/item/CS_URS_2025_02/599632111"/>
    <hyperlink ref="F508" r:id="rId71" display="https://podminky.urs.cz/item/CS_URS_2025_02/871373123"/>
    <hyperlink ref="F514" r:id="rId72" display="https://podminky.urs.cz/item/CS_URS_2025_02/892381111"/>
    <hyperlink ref="F517" r:id="rId73" display="https://podminky.urs.cz/item/CS_URS_2025_02/892372111"/>
    <hyperlink ref="F520" r:id="rId74" display="https://podminky.urs.cz/item/CS_URS_2025_02/899722113"/>
    <hyperlink ref="F524" r:id="rId75" display="https://podminky.urs.cz/item/CS_URS_2025_02/894410100"/>
    <hyperlink ref="F534" r:id="rId76" display="https://podminky.urs.cz/item/CS_URS_2025_02/894410213"/>
    <hyperlink ref="F541" r:id="rId77" display="https://podminky.urs.cz/item/CS_URS_2025_02/894410212"/>
    <hyperlink ref="F548" r:id="rId78" display="https://podminky.urs.cz/item/CS_URS_2025_02/894410211"/>
    <hyperlink ref="F555" r:id="rId79" display="https://podminky.urs.cz/item/CS_URS_2025_02/894410302"/>
    <hyperlink ref="F562" r:id="rId80" display="https://podminky.urs.cz/item/CS_URS_2025_02/452112111"/>
    <hyperlink ref="F583" r:id="rId81" display="https://podminky.urs.cz/item/CS_URS_2025_02/452112121"/>
    <hyperlink ref="F591" r:id="rId82" display="https://podminky.urs.cz/item/CS_URS_2025_02/899104112"/>
    <hyperlink ref="F598" r:id="rId83" display="https://podminky.urs.cz/item/CS_URS_2025_02/899713111"/>
    <hyperlink ref="F602" r:id="rId84" display="https://podminky.urs.cz/item/CS_URS_2025_02/914511111"/>
    <hyperlink ref="F609" r:id="rId85" display="https://podminky.urs.cz/item/CS_URS_2025_02/783009421"/>
    <hyperlink ref="F613" r:id="rId86" display="https://podminky.urs.cz/item/CS_URS_2025_02/899910202"/>
    <hyperlink ref="F620" r:id="rId87" display="https://podminky.urs.cz/item/CS_URS_2025_02/890431851"/>
    <hyperlink ref="F624" r:id="rId88" display="https://podminky.urs.cz/item/CS_URS_2025_02/899103211"/>
    <hyperlink ref="F627" r:id="rId89" display="https://podminky.urs.cz/item/CS_URS_2025_02/890211851"/>
    <hyperlink ref="F631" r:id="rId90" display="https://podminky.urs.cz/item/CS_URS_2025_02/890111851"/>
    <hyperlink ref="F636" r:id="rId91" display="https://podminky.urs.cz/item/CS_URS_2025_02/997013111"/>
    <hyperlink ref="F639" r:id="rId92" display="https://podminky.urs.cz/item/CS_URS_2025_02/997013501"/>
    <hyperlink ref="F642" r:id="rId93" display="https://podminky.urs.cz/item/CS_URS_2025_02/997013509"/>
    <hyperlink ref="F647" r:id="rId94" display="https://podminky.urs.cz/item/CS_URS_2025_02/997013871"/>
    <hyperlink ref="F651" r:id="rId95" display="https://podminky.urs.cz/item/CS_URS_2025_02/998276101"/>
    <hyperlink ref="F663" r:id="rId96" display="https://podminky.urs.cz/item/CS_URS_2025_02/012164000"/>
    <hyperlink ref="F666" r:id="rId97" display="https://podminky.urs.cz/item/CS_URS_2025_02/012344000"/>
    <hyperlink ref="F669" r:id="rId98" display="https://podminky.urs.cz/item/CS_URS_2025_02/012444000"/>
    <hyperlink ref="F672" r:id="rId99" display="https://podminky.urs.cz/item/CS_URS_2025_02/013254000"/>
    <hyperlink ref="F675" r:id="rId100" display="https://podminky.urs.cz/item/CS_URS_2025_02/013284000"/>
    <hyperlink ref="F678" r:id="rId101" display="https://podminky.urs.cz/item/CS_URS_2025_02/013294000"/>
    <hyperlink ref="F683" r:id="rId102" display="https://podminky.urs.cz/item/CS_URS_2025_02/030001000"/>
    <hyperlink ref="F686" r:id="rId103" display="https://podminky.urs.cz/item/CS_URS_2025_02/032903000"/>
    <hyperlink ref="F689" r:id="rId104" display="https://podminky.urs.cz/item/CS_URS_2025_02/034503000"/>
    <hyperlink ref="F693" r:id="rId105" display="https://podminky.urs.cz/item/CS_URS_2025_02/0414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81" customWidth="1"/>
    <col min="2" max="2" width="1.667969" style="281" customWidth="1"/>
    <col min="3" max="4" width="5" style="281" customWidth="1"/>
    <col min="5" max="5" width="11.66016" style="281" customWidth="1"/>
    <col min="6" max="6" width="9.160156" style="281" customWidth="1"/>
    <col min="7" max="7" width="5" style="281" customWidth="1"/>
    <col min="8" max="8" width="77.83203" style="281" customWidth="1"/>
    <col min="9" max="10" width="20" style="281" customWidth="1"/>
    <col min="11" max="11" width="1.667969" style="281" customWidth="1"/>
  </cols>
  <sheetData>
    <row r="1" s="1" customFormat="1" ht="37.5" customHeight="1"/>
    <row r="2" s="1" customFormat="1" ht="7.5" customHeight="1">
      <c r="B2" s="282"/>
      <c r="C2" s="283"/>
      <c r="D2" s="283"/>
      <c r="E2" s="283"/>
      <c r="F2" s="283"/>
      <c r="G2" s="283"/>
      <c r="H2" s="283"/>
      <c r="I2" s="283"/>
      <c r="J2" s="283"/>
      <c r="K2" s="284"/>
    </row>
    <row r="3" s="17" customFormat="1" ht="45" customHeight="1">
      <c r="B3" s="285"/>
      <c r="C3" s="286" t="s">
        <v>999</v>
      </c>
      <c r="D3" s="286"/>
      <c r="E3" s="286"/>
      <c r="F3" s="286"/>
      <c r="G3" s="286"/>
      <c r="H3" s="286"/>
      <c r="I3" s="286"/>
      <c r="J3" s="286"/>
      <c r="K3" s="287"/>
    </row>
    <row r="4" s="1" customFormat="1" ht="25.5" customHeight="1">
      <c r="B4" s="288"/>
      <c r="C4" s="289" t="s">
        <v>1000</v>
      </c>
      <c r="D4" s="289"/>
      <c r="E4" s="289"/>
      <c r="F4" s="289"/>
      <c r="G4" s="289"/>
      <c r="H4" s="289"/>
      <c r="I4" s="289"/>
      <c r="J4" s="289"/>
      <c r="K4" s="290"/>
    </row>
    <row r="5" s="1" customFormat="1" ht="5.25" customHeight="1">
      <c r="B5" s="288"/>
      <c r="C5" s="291"/>
      <c r="D5" s="291"/>
      <c r="E5" s="291"/>
      <c r="F5" s="291"/>
      <c r="G5" s="291"/>
      <c r="H5" s="291"/>
      <c r="I5" s="291"/>
      <c r="J5" s="291"/>
      <c r="K5" s="290"/>
    </row>
    <row r="6" s="1" customFormat="1" ht="15" customHeight="1">
      <c r="B6" s="288"/>
      <c r="C6" s="292" t="s">
        <v>1001</v>
      </c>
      <c r="D6" s="292"/>
      <c r="E6" s="292"/>
      <c r="F6" s="292"/>
      <c r="G6" s="292"/>
      <c r="H6" s="292"/>
      <c r="I6" s="292"/>
      <c r="J6" s="292"/>
      <c r="K6" s="290"/>
    </row>
    <row r="7" s="1" customFormat="1" ht="15" customHeight="1">
      <c r="B7" s="293"/>
      <c r="C7" s="292" t="s">
        <v>1002</v>
      </c>
      <c r="D7" s="292"/>
      <c r="E7" s="292"/>
      <c r="F7" s="292"/>
      <c r="G7" s="292"/>
      <c r="H7" s="292"/>
      <c r="I7" s="292"/>
      <c r="J7" s="292"/>
      <c r="K7" s="290"/>
    </row>
    <row r="8" s="1" customFormat="1" ht="12.75" customHeight="1">
      <c r="B8" s="293"/>
      <c r="C8" s="292"/>
      <c r="D8" s="292"/>
      <c r="E8" s="292"/>
      <c r="F8" s="292"/>
      <c r="G8" s="292"/>
      <c r="H8" s="292"/>
      <c r="I8" s="292"/>
      <c r="J8" s="292"/>
      <c r="K8" s="290"/>
    </row>
    <row r="9" s="1" customFormat="1" ht="15" customHeight="1">
      <c r="B9" s="293"/>
      <c r="C9" s="292" t="s">
        <v>1003</v>
      </c>
      <c r="D9" s="292"/>
      <c r="E9" s="292"/>
      <c r="F9" s="292"/>
      <c r="G9" s="292"/>
      <c r="H9" s="292"/>
      <c r="I9" s="292"/>
      <c r="J9" s="292"/>
      <c r="K9" s="290"/>
    </row>
    <row r="10" s="1" customFormat="1" ht="15" customHeight="1">
      <c r="B10" s="293"/>
      <c r="C10" s="292"/>
      <c r="D10" s="292" t="s">
        <v>1004</v>
      </c>
      <c r="E10" s="292"/>
      <c r="F10" s="292"/>
      <c r="G10" s="292"/>
      <c r="H10" s="292"/>
      <c r="I10" s="292"/>
      <c r="J10" s="292"/>
      <c r="K10" s="290"/>
    </row>
    <row r="11" s="1" customFormat="1" ht="15" customHeight="1">
      <c r="B11" s="293"/>
      <c r="C11" s="294"/>
      <c r="D11" s="292" t="s">
        <v>1005</v>
      </c>
      <c r="E11" s="292"/>
      <c r="F11" s="292"/>
      <c r="G11" s="292"/>
      <c r="H11" s="292"/>
      <c r="I11" s="292"/>
      <c r="J11" s="292"/>
      <c r="K11" s="290"/>
    </row>
    <row r="12" s="1" customFormat="1" ht="15" customHeight="1">
      <c r="B12" s="293"/>
      <c r="C12" s="294"/>
      <c r="D12" s="292"/>
      <c r="E12" s="292"/>
      <c r="F12" s="292"/>
      <c r="G12" s="292"/>
      <c r="H12" s="292"/>
      <c r="I12" s="292"/>
      <c r="J12" s="292"/>
      <c r="K12" s="290"/>
    </row>
    <row r="13" s="1" customFormat="1" ht="15" customHeight="1">
      <c r="B13" s="293"/>
      <c r="C13" s="294"/>
      <c r="D13" s="295" t="s">
        <v>1006</v>
      </c>
      <c r="E13" s="292"/>
      <c r="F13" s="292"/>
      <c r="G13" s="292"/>
      <c r="H13" s="292"/>
      <c r="I13" s="292"/>
      <c r="J13" s="292"/>
      <c r="K13" s="290"/>
    </row>
    <row r="14" s="1" customFormat="1" ht="12.75" customHeight="1">
      <c r="B14" s="293"/>
      <c r="C14" s="294"/>
      <c r="D14" s="294"/>
      <c r="E14" s="294"/>
      <c r="F14" s="294"/>
      <c r="G14" s="294"/>
      <c r="H14" s="294"/>
      <c r="I14" s="294"/>
      <c r="J14" s="294"/>
      <c r="K14" s="290"/>
    </row>
    <row r="15" s="1" customFormat="1" ht="15" customHeight="1">
      <c r="B15" s="293"/>
      <c r="C15" s="294"/>
      <c r="D15" s="292" t="s">
        <v>1007</v>
      </c>
      <c r="E15" s="292"/>
      <c r="F15" s="292"/>
      <c r="G15" s="292"/>
      <c r="H15" s="292"/>
      <c r="I15" s="292"/>
      <c r="J15" s="292"/>
      <c r="K15" s="290"/>
    </row>
    <row r="16" s="1" customFormat="1" ht="15" customHeight="1">
      <c r="B16" s="293"/>
      <c r="C16" s="294"/>
      <c r="D16" s="292" t="s">
        <v>1008</v>
      </c>
      <c r="E16" s="292"/>
      <c r="F16" s="292"/>
      <c r="G16" s="292"/>
      <c r="H16" s="292"/>
      <c r="I16" s="292"/>
      <c r="J16" s="292"/>
      <c r="K16" s="290"/>
    </row>
    <row r="17" s="1" customFormat="1" ht="15" customHeight="1">
      <c r="B17" s="293"/>
      <c r="C17" s="294"/>
      <c r="D17" s="292" t="s">
        <v>1009</v>
      </c>
      <c r="E17" s="292"/>
      <c r="F17" s="292"/>
      <c r="G17" s="292"/>
      <c r="H17" s="292"/>
      <c r="I17" s="292"/>
      <c r="J17" s="292"/>
      <c r="K17" s="290"/>
    </row>
    <row r="18" s="1" customFormat="1" ht="15" customHeight="1">
      <c r="B18" s="293"/>
      <c r="C18" s="294"/>
      <c r="D18" s="294"/>
      <c r="E18" s="296" t="s">
        <v>79</v>
      </c>
      <c r="F18" s="292" t="s">
        <v>1010</v>
      </c>
      <c r="G18" s="292"/>
      <c r="H18" s="292"/>
      <c r="I18" s="292"/>
      <c r="J18" s="292"/>
      <c r="K18" s="290"/>
    </row>
    <row r="19" s="1" customFormat="1" ht="15" customHeight="1">
      <c r="B19" s="293"/>
      <c r="C19" s="294"/>
      <c r="D19" s="294"/>
      <c r="E19" s="296" t="s">
        <v>1011</v>
      </c>
      <c r="F19" s="292" t="s">
        <v>1012</v>
      </c>
      <c r="G19" s="292"/>
      <c r="H19" s="292"/>
      <c r="I19" s="292"/>
      <c r="J19" s="292"/>
      <c r="K19" s="290"/>
    </row>
    <row r="20" s="1" customFormat="1" ht="15" customHeight="1">
      <c r="B20" s="293"/>
      <c r="C20" s="294"/>
      <c r="D20" s="294"/>
      <c r="E20" s="296" t="s">
        <v>1013</v>
      </c>
      <c r="F20" s="292" t="s">
        <v>1014</v>
      </c>
      <c r="G20" s="292"/>
      <c r="H20" s="292"/>
      <c r="I20" s="292"/>
      <c r="J20" s="292"/>
      <c r="K20" s="290"/>
    </row>
    <row r="21" s="1" customFormat="1" ht="15" customHeight="1">
      <c r="B21" s="293"/>
      <c r="C21" s="294"/>
      <c r="D21" s="294"/>
      <c r="E21" s="296" t="s">
        <v>1015</v>
      </c>
      <c r="F21" s="292" t="s">
        <v>1016</v>
      </c>
      <c r="G21" s="292"/>
      <c r="H21" s="292"/>
      <c r="I21" s="292"/>
      <c r="J21" s="292"/>
      <c r="K21" s="290"/>
    </row>
    <row r="22" s="1" customFormat="1" ht="15" customHeight="1">
      <c r="B22" s="293"/>
      <c r="C22" s="294"/>
      <c r="D22" s="294"/>
      <c r="E22" s="296" t="s">
        <v>923</v>
      </c>
      <c r="F22" s="292" t="s">
        <v>924</v>
      </c>
      <c r="G22" s="292"/>
      <c r="H22" s="292"/>
      <c r="I22" s="292"/>
      <c r="J22" s="292"/>
      <c r="K22" s="290"/>
    </row>
    <row r="23" s="1" customFormat="1" ht="15" customHeight="1">
      <c r="B23" s="293"/>
      <c r="C23" s="294"/>
      <c r="D23" s="294"/>
      <c r="E23" s="296" t="s">
        <v>1017</v>
      </c>
      <c r="F23" s="292" t="s">
        <v>1018</v>
      </c>
      <c r="G23" s="292"/>
      <c r="H23" s="292"/>
      <c r="I23" s="292"/>
      <c r="J23" s="292"/>
      <c r="K23" s="290"/>
    </row>
    <row r="24" s="1" customFormat="1" ht="12.75" customHeight="1">
      <c r="B24" s="293"/>
      <c r="C24" s="294"/>
      <c r="D24" s="294"/>
      <c r="E24" s="294"/>
      <c r="F24" s="294"/>
      <c r="G24" s="294"/>
      <c r="H24" s="294"/>
      <c r="I24" s="294"/>
      <c r="J24" s="294"/>
      <c r="K24" s="290"/>
    </row>
    <row r="25" s="1" customFormat="1" ht="15" customHeight="1">
      <c r="B25" s="293"/>
      <c r="C25" s="292" t="s">
        <v>1019</v>
      </c>
      <c r="D25" s="292"/>
      <c r="E25" s="292"/>
      <c r="F25" s="292"/>
      <c r="G25" s="292"/>
      <c r="H25" s="292"/>
      <c r="I25" s="292"/>
      <c r="J25" s="292"/>
      <c r="K25" s="290"/>
    </row>
    <row r="26" s="1" customFormat="1" ht="15" customHeight="1">
      <c r="B26" s="293"/>
      <c r="C26" s="292" t="s">
        <v>1020</v>
      </c>
      <c r="D26" s="292"/>
      <c r="E26" s="292"/>
      <c r="F26" s="292"/>
      <c r="G26" s="292"/>
      <c r="H26" s="292"/>
      <c r="I26" s="292"/>
      <c r="J26" s="292"/>
      <c r="K26" s="290"/>
    </row>
    <row r="27" s="1" customFormat="1" ht="15" customHeight="1">
      <c r="B27" s="293"/>
      <c r="C27" s="292"/>
      <c r="D27" s="292" t="s">
        <v>1021</v>
      </c>
      <c r="E27" s="292"/>
      <c r="F27" s="292"/>
      <c r="G27" s="292"/>
      <c r="H27" s="292"/>
      <c r="I27" s="292"/>
      <c r="J27" s="292"/>
      <c r="K27" s="290"/>
    </row>
    <row r="28" s="1" customFormat="1" ht="15" customHeight="1">
      <c r="B28" s="293"/>
      <c r="C28" s="294"/>
      <c r="D28" s="292" t="s">
        <v>1022</v>
      </c>
      <c r="E28" s="292"/>
      <c r="F28" s="292"/>
      <c r="G28" s="292"/>
      <c r="H28" s="292"/>
      <c r="I28" s="292"/>
      <c r="J28" s="292"/>
      <c r="K28" s="290"/>
    </row>
    <row r="29" s="1" customFormat="1" ht="12.75" customHeight="1">
      <c r="B29" s="293"/>
      <c r="C29" s="294"/>
      <c r="D29" s="294"/>
      <c r="E29" s="294"/>
      <c r="F29" s="294"/>
      <c r="G29" s="294"/>
      <c r="H29" s="294"/>
      <c r="I29" s="294"/>
      <c r="J29" s="294"/>
      <c r="K29" s="290"/>
    </row>
    <row r="30" s="1" customFormat="1" ht="15" customHeight="1">
      <c r="B30" s="293"/>
      <c r="C30" s="294"/>
      <c r="D30" s="292" t="s">
        <v>1023</v>
      </c>
      <c r="E30" s="292"/>
      <c r="F30" s="292"/>
      <c r="G30" s="292"/>
      <c r="H30" s="292"/>
      <c r="I30" s="292"/>
      <c r="J30" s="292"/>
      <c r="K30" s="290"/>
    </row>
    <row r="31" s="1" customFormat="1" ht="15" customHeight="1">
      <c r="B31" s="293"/>
      <c r="C31" s="294"/>
      <c r="D31" s="292" t="s">
        <v>1024</v>
      </c>
      <c r="E31" s="292"/>
      <c r="F31" s="292"/>
      <c r="G31" s="292"/>
      <c r="H31" s="292"/>
      <c r="I31" s="292"/>
      <c r="J31" s="292"/>
      <c r="K31" s="290"/>
    </row>
    <row r="32" s="1" customFormat="1" ht="12.75" customHeight="1">
      <c r="B32" s="293"/>
      <c r="C32" s="294"/>
      <c r="D32" s="294"/>
      <c r="E32" s="294"/>
      <c r="F32" s="294"/>
      <c r="G32" s="294"/>
      <c r="H32" s="294"/>
      <c r="I32" s="294"/>
      <c r="J32" s="294"/>
      <c r="K32" s="290"/>
    </row>
    <row r="33" s="1" customFormat="1" ht="15" customHeight="1">
      <c r="B33" s="293"/>
      <c r="C33" s="294"/>
      <c r="D33" s="292" t="s">
        <v>1025</v>
      </c>
      <c r="E33" s="292"/>
      <c r="F33" s="292"/>
      <c r="G33" s="292"/>
      <c r="H33" s="292"/>
      <c r="I33" s="292"/>
      <c r="J33" s="292"/>
      <c r="K33" s="290"/>
    </row>
    <row r="34" s="1" customFormat="1" ht="15" customHeight="1">
      <c r="B34" s="293"/>
      <c r="C34" s="294"/>
      <c r="D34" s="292" t="s">
        <v>1026</v>
      </c>
      <c r="E34" s="292"/>
      <c r="F34" s="292"/>
      <c r="G34" s="292"/>
      <c r="H34" s="292"/>
      <c r="I34" s="292"/>
      <c r="J34" s="292"/>
      <c r="K34" s="290"/>
    </row>
    <row r="35" s="1" customFormat="1" ht="15" customHeight="1">
      <c r="B35" s="293"/>
      <c r="C35" s="294"/>
      <c r="D35" s="292" t="s">
        <v>1027</v>
      </c>
      <c r="E35" s="292"/>
      <c r="F35" s="292"/>
      <c r="G35" s="292"/>
      <c r="H35" s="292"/>
      <c r="I35" s="292"/>
      <c r="J35" s="292"/>
      <c r="K35" s="290"/>
    </row>
    <row r="36" s="1" customFormat="1" ht="15" customHeight="1">
      <c r="B36" s="293"/>
      <c r="C36" s="294"/>
      <c r="D36" s="292"/>
      <c r="E36" s="295" t="s">
        <v>113</v>
      </c>
      <c r="F36" s="292"/>
      <c r="G36" s="292" t="s">
        <v>1028</v>
      </c>
      <c r="H36" s="292"/>
      <c r="I36" s="292"/>
      <c r="J36" s="292"/>
      <c r="K36" s="290"/>
    </row>
    <row r="37" s="1" customFormat="1" ht="30.75" customHeight="1">
      <c r="B37" s="293"/>
      <c r="C37" s="294"/>
      <c r="D37" s="292"/>
      <c r="E37" s="295" t="s">
        <v>1029</v>
      </c>
      <c r="F37" s="292"/>
      <c r="G37" s="292" t="s">
        <v>1030</v>
      </c>
      <c r="H37" s="292"/>
      <c r="I37" s="292"/>
      <c r="J37" s="292"/>
      <c r="K37" s="290"/>
    </row>
    <row r="38" s="1" customFormat="1" ht="15" customHeight="1">
      <c r="B38" s="293"/>
      <c r="C38" s="294"/>
      <c r="D38" s="292"/>
      <c r="E38" s="295" t="s">
        <v>53</v>
      </c>
      <c r="F38" s="292"/>
      <c r="G38" s="292" t="s">
        <v>1031</v>
      </c>
      <c r="H38" s="292"/>
      <c r="I38" s="292"/>
      <c r="J38" s="292"/>
      <c r="K38" s="290"/>
    </row>
    <row r="39" s="1" customFormat="1" ht="15" customHeight="1">
      <c r="B39" s="293"/>
      <c r="C39" s="294"/>
      <c r="D39" s="292"/>
      <c r="E39" s="295" t="s">
        <v>54</v>
      </c>
      <c r="F39" s="292"/>
      <c r="G39" s="292" t="s">
        <v>1032</v>
      </c>
      <c r="H39" s="292"/>
      <c r="I39" s="292"/>
      <c r="J39" s="292"/>
      <c r="K39" s="290"/>
    </row>
    <row r="40" s="1" customFormat="1" ht="15" customHeight="1">
      <c r="B40" s="293"/>
      <c r="C40" s="294"/>
      <c r="D40" s="292"/>
      <c r="E40" s="295" t="s">
        <v>114</v>
      </c>
      <c r="F40" s="292"/>
      <c r="G40" s="292" t="s">
        <v>1033</v>
      </c>
      <c r="H40" s="292"/>
      <c r="I40" s="292"/>
      <c r="J40" s="292"/>
      <c r="K40" s="290"/>
    </row>
    <row r="41" s="1" customFormat="1" ht="15" customHeight="1">
      <c r="B41" s="293"/>
      <c r="C41" s="294"/>
      <c r="D41" s="292"/>
      <c r="E41" s="295" t="s">
        <v>115</v>
      </c>
      <c r="F41" s="292"/>
      <c r="G41" s="292" t="s">
        <v>1034</v>
      </c>
      <c r="H41" s="292"/>
      <c r="I41" s="292"/>
      <c r="J41" s="292"/>
      <c r="K41" s="290"/>
    </row>
    <row r="42" s="1" customFormat="1" ht="15" customHeight="1">
      <c r="B42" s="293"/>
      <c r="C42" s="294"/>
      <c r="D42" s="292"/>
      <c r="E42" s="295" t="s">
        <v>1035</v>
      </c>
      <c r="F42" s="292"/>
      <c r="G42" s="292" t="s">
        <v>1036</v>
      </c>
      <c r="H42" s="292"/>
      <c r="I42" s="292"/>
      <c r="J42" s="292"/>
      <c r="K42" s="290"/>
    </row>
    <row r="43" s="1" customFormat="1" ht="15" customHeight="1">
      <c r="B43" s="293"/>
      <c r="C43" s="294"/>
      <c r="D43" s="292"/>
      <c r="E43" s="295"/>
      <c r="F43" s="292"/>
      <c r="G43" s="292" t="s">
        <v>1037</v>
      </c>
      <c r="H43" s="292"/>
      <c r="I43" s="292"/>
      <c r="J43" s="292"/>
      <c r="K43" s="290"/>
    </row>
    <row r="44" s="1" customFormat="1" ht="15" customHeight="1">
      <c r="B44" s="293"/>
      <c r="C44" s="294"/>
      <c r="D44" s="292"/>
      <c r="E44" s="295" t="s">
        <v>1038</v>
      </c>
      <c r="F44" s="292"/>
      <c r="G44" s="292" t="s">
        <v>1039</v>
      </c>
      <c r="H44" s="292"/>
      <c r="I44" s="292"/>
      <c r="J44" s="292"/>
      <c r="K44" s="290"/>
    </row>
    <row r="45" s="1" customFormat="1" ht="15" customHeight="1">
      <c r="B45" s="293"/>
      <c r="C45" s="294"/>
      <c r="D45" s="292"/>
      <c r="E45" s="295" t="s">
        <v>117</v>
      </c>
      <c r="F45" s="292"/>
      <c r="G45" s="292" t="s">
        <v>1040</v>
      </c>
      <c r="H45" s="292"/>
      <c r="I45" s="292"/>
      <c r="J45" s="292"/>
      <c r="K45" s="290"/>
    </row>
    <row r="46" s="1" customFormat="1" ht="12.75" customHeight="1">
      <c r="B46" s="293"/>
      <c r="C46" s="294"/>
      <c r="D46" s="292"/>
      <c r="E46" s="292"/>
      <c r="F46" s="292"/>
      <c r="G46" s="292"/>
      <c r="H46" s="292"/>
      <c r="I46" s="292"/>
      <c r="J46" s="292"/>
      <c r="K46" s="290"/>
    </row>
    <row r="47" s="1" customFormat="1" ht="15" customHeight="1">
      <c r="B47" s="293"/>
      <c r="C47" s="294"/>
      <c r="D47" s="292" t="s">
        <v>1041</v>
      </c>
      <c r="E47" s="292"/>
      <c r="F47" s="292"/>
      <c r="G47" s="292"/>
      <c r="H47" s="292"/>
      <c r="I47" s="292"/>
      <c r="J47" s="292"/>
      <c r="K47" s="290"/>
    </row>
    <row r="48" s="1" customFormat="1" ht="15" customHeight="1">
      <c r="B48" s="293"/>
      <c r="C48" s="294"/>
      <c r="D48" s="294"/>
      <c r="E48" s="292" t="s">
        <v>1042</v>
      </c>
      <c r="F48" s="292"/>
      <c r="G48" s="292"/>
      <c r="H48" s="292"/>
      <c r="I48" s="292"/>
      <c r="J48" s="292"/>
      <c r="K48" s="290"/>
    </row>
    <row r="49" s="1" customFormat="1" ht="15" customHeight="1">
      <c r="B49" s="293"/>
      <c r="C49" s="294"/>
      <c r="D49" s="294"/>
      <c r="E49" s="292" t="s">
        <v>1043</v>
      </c>
      <c r="F49" s="292"/>
      <c r="G49" s="292"/>
      <c r="H49" s="292"/>
      <c r="I49" s="292"/>
      <c r="J49" s="292"/>
      <c r="K49" s="290"/>
    </row>
    <row r="50" s="1" customFormat="1" ht="15" customHeight="1">
      <c r="B50" s="293"/>
      <c r="C50" s="294"/>
      <c r="D50" s="294"/>
      <c r="E50" s="292" t="s">
        <v>1044</v>
      </c>
      <c r="F50" s="292"/>
      <c r="G50" s="292"/>
      <c r="H50" s="292"/>
      <c r="I50" s="292"/>
      <c r="J50" s="292"/>
      <c r="K50" s="290"/>
    </row>
    <row r="51" s="1" customFormat="1" ht="15" customHeight="1">
      <c r="B51" s="293"/>
      <c r="C51" s="294"/>
      <c r="D51" s="292" t="s">
        <v>1045</v>
      </c>
      <c r="E51" s="292"/>
      <c r="F51" s="292"/>
      <c r="G51" s="292"/>
      <c r="H51" s="292"/>
      <c r="I51" s="292"/>
      <c r="J51" s="292"/>
      <c r="K51" s="290"/>
    </row>
    <row r="52" s="1" customFormat="1" ht="25.5" customHeight="1">
      <c r="B52" s="288"/>
      <c r="C52" s="289" t="s">
        <v>1046</v>
      </c>
      <c r="D52" s="289"/>
      <c r="E52" s="289"/>
      <c r="F52" s="289"/>
      <c r="G52" s="289"/>
      <c r="H52" s="289"/>
      <c r="I52" s="289"/>
      <c r="J52" s="289"/>
      <c r="K52" s="290"/>
    </row>
    <row r="53" s="1" customFormat="1" ht="5.25" customHeight="1">
      <c r="B53" s="288"/>
      <c r="C53" s="291"/>
      <c r="D53" s="291"/>
      <c r="E53" s="291"/>
      <c r="F53" s="291"/>
      <c r="G53" s="291"/>
      <c r="H53" s="291"/>
      <c r="I53" s="291"/>
      <c r="J53" s="291"/>
      <c r="K53" s="290"/>
    </row>
    <row r="54" s="1" customFormat="1" ht="15" customHeight="1">
      <c r="B54" s="288"/>
      <c r="C54" s="292" t="s">
        <v>1047</v>
      </c>
      <c r="D54" s="292"/>
      <c r="E54" s="292"/>
      <c r="F54" s="292"/>
      <c r="G54" s="292"/>
      <c r="H54" s="292"/>
      <c r="I54" s="292"/>
      <c r="J54" s="292"/>
      <c r="K54" s="290"/>
    </row>
    <row r="55" s="1" customFormat="1" ht="15" customHeight="1">
      <c r="B55" s="288"/>
      <c r="C55" s="292" t="s">
        <v>1048</v>
      </c>
      <c r="D55" s="292"/>
      <c r="E55" s="292"/>
      <c r="F55" s="292"/>
      <c r="G55" s="292"/>
      <c r="H55" s="292"/>
      <c r="I55" s="292"/>
      <c r="J55" s="292"/>
      <c r="K55" s="290"/>
    </row>
    <row r="56" s="1" customFormat="1" ht="12.75" customHeight="1">
      <c r="B56" s="288"/>
      <c r="C56" s="292"/>
      <c r="D56" s="292"/>
      <c r="E56" s="292"/>
      <c r="F56" s="292"/>
      <c r="G56" s="292"/>
      <c r="H56" s="292"/>
      <c r="I56" s="292"/>
      <c r="J56" s="292"/>
      <c r="K56" s="290"/>
    </row>
    <row r="57" s="1" customFormat="1" ht="15" customHeight="1">
      <c r="B57" s="288"/>
      <c r="C57" s="292" t="s">
        <v>1049</v>
      </c>
      <c r="D57" s="292"/>
      <c r="E57" s="292"/>
      <c r="F57" s="292"/>
      <c r="G57" s="292"/>
      <c r="H57" s="292"/>
      <c r="I57" s="292"/>
      <c r="J57" s="292"/>
      <c r="K57" s="290"/>
    </row>
    <row r="58" s="1" customFormat="1" ht="15" customHeight="1">
      <c r="B58" s="288"/>
      <c r="C58" s="294"/>
      <c r="D58" s="292" t="s">
        <v>1050</v>
      </c>
      <c r="E58" s="292"/>
      <c r="F58" s="292"/>
      <c r="G58" s="292"/>
      <c r="H58" s="292"/>
      <c r="I58" s="292"/>
      <c r="J58" s="292"/>
      <c r="K58" s="290"/>
    </row>
    <row r="59" s="1" customFormat="1" ht="15" customHeight="1">
      <c r="B59" s="288"/>
      <c r="C59" s="294"/>
      <c r="D59" s="292" t="s">
        <v>1051</v>
      </c>
      <c r="E59" s="292"/>
      <c r="F59" s="292"/>
      <c r="G59" s="292"/>
      <c r="H59" s="292"/>
      <c r="I59" s="292"/>
      <c r="J59" s="292"/>
      <c r="K59" s="290"/>
    </row>
    <row r="60" s="1" customFormat="1" ht="15" customHeight="1">
      <c r="B60" s="288"/>
      <c r="C60" s="294"/>
      <c r="D60" s="292" t="s">
        <v>1052</v>
      </c>
      <c r="E60" s="292"/>
      <c r="F60" s="292"/>
      <c r="G60" s="292"/>
      <c r="H60" s="292"/>
      <c r="I60" s="292"/>
      <c r="J60" s="292"/>
      <c r="K60" s="290"/>
    </row>
    <row r="61" s="1" customFormat="1" ht="15" customHeight="1">
      <c r="B61" s="288"/>
      <c r="C61" s="294"/>
      <c r="D61" s="292" t="s">
        <v>1053</v>
      </c>
      <c r="E61" s="292"/>
      <c r="F61" s="292"/>
      <c r="G61" s="292"/>
      <c r="H61" s="292"/>
      <c r="I61" s="292"/>
      <c r="J61" s="292"/>
      <c r="K61" s="290"/>
    </row>
    <row r="62" s="1" customFormat="1" ht="15" customHeight="1">
      <c r="B62" s="288"/>
      <c r="C62" s="294"/>
      <c r="D62" s="297" t="s">
        <v>1054</v>
      </c>
      <c r="E62" s="297"/>
      <c r="F62" s="297"/>
      <c r="G62" s="297"/>
      <c r="H62" s="297"/>
      <c r="I62" s="297"/>
      <c r="J62" s="297"/>
      <c r="K62" s="290"/>
    </row>
    <row r="63" s="1" customFormat="1" ht="15" customHeight="1">
      <c r="B63" s="288"/>
      <c r="C63" s="294"/>
      <c r="D63" s="292" t="s">
        <v>1055</v>
      </c>
      <c r="E63" s="292"/>
      <c r="F63" s="292"/>
      <c r="G63" s="292"/>
      <c r="H63" s="292"/>
      <c r="I63" s="292"/>
      <c r="J63" s="292"/>
      <c r="K63" s="290"/>
    </row>
    <row r="64" s="1" customFormat="1" ht="12.75" customHeight="1">
      <c r="B64" s="288"/>
      <c r="C64" s="294"/>
      <c r="D64" s="294"/>
      <c r="E64" s="298"/>
      <c r="F64" s="294"/>
      <c r="G64" s="294"/>
      <c r="H64" s="294"/>
      <c r="I64" s="294"/>
      <c r="J64" s="294"/>
      <c r="K64" s="290"/>
    </row>
    <row r="65" s="1" customFormat="1" ht="15" customHeight="1">
      <c r="B65" s="288"/>
      <c r="C65" s="294"/>
      <c r="D65" s="292" t="s">
        <v>1056</v>
      </c>
      <c r="E65" s="292"/>
      <c r="F65" s="292"/>
      <c r="G65" s="292"/>
      <c r="H65" s="292"/>
      <c r="I65" s="292"/>
      <c r="J65" s="292"/>
      <c r="K65" s="290"/>
    </row>
    <row r="66" s="1" customFormat="1" ht="15" customHeight="1">
      <c r="B66" s="288"/>
      <c r="C66" s="294"/>
      <c r="D66" s="297" t="s">
        <v>1057</v>
      </c>
      <c r="E66" s="297"/>
      <c r="F66" s="297"/>
      <c r="G66" s="297"/>
      <c r="H66" s="297"/>
      <c r="I66" s="297"/>
      <c r="J66" s="297"/>
      <c r="K66" s="290"/>
    </row>
    <row r="67" s="1" customFormat="1" ht="15" customHeight="1">
      <c r="B67" s="288"/>
      <c r="C67" s="294"/>
      <c r="D67" s="292" t="s">
        <v>1058</v>
      </c>
      <c r="E67" s="292"/>
      <c r="F67" s="292"/>
      <c r="G67" s="292"/>
      <c r="H67" s="292"/>
      <c r="I67" s="292"/>
      <c r="J67" s="292"/>
      <c r="K67" s="290"/>
    </row>
    <row r="68" s="1" customFormat="1" ht="15" customHeight="1">
      <c r="B68" s="288"/>
      <c r="C68" s="294"/>
      <c r="D68" s="292" t="s">
        <v>1059</v>
      </c>
      <c r="E68" s="292"/>
      <c r="F68" s="292"/>
      <c r="G68" s="292"/>
      <c r="H68" s="292"/>
      <c r="I68" s="292"/>
      <c r="J68" s="292"/>
      <c r="K68" s="290"/>
    </row>
    <row r="69" s="1" customFormat="1" ht="15" customHeight="1">
      <c r="B69" s="288"/>
      <c r="C69" s="294"/>
      <c r="D69" s="292" t="s">
        <v>1060</v>
      </c>
      <c r="E69" s="292"/>
      <c r="F69" s="292"/>
      <c r="G69" s="292"/>
      <c r="H69" s="292"/>
      <c r="I69" s="292"/>
      <c r="J69" s="292"/>
      <c r="K69" s="290"/>
    </row>
    <row r="70" s="1" customFormat="1" ht="15" customHeight="1">
      <c r="B70" s="288"/>
      <c r="C70" s="294"/>
      <c r="D70" s="292" t="s">
        <v>1061</v>
      </c>
      <c r="E70" s="292"/>
      <c r="F70" s="292"/>
      <c r="G70" s="292"/>
      <c r="H70" s="292"/>
      <c r="I70" s="292"/>
      <c r="J70" s="292"/>
      <c r="K70" s="290"/>
    </row>
    <row r="71" s="1" customFormat="1" ht="12.75" customHeight="1">
      <c r="B71" s="299"/>
      <c r="C71" s="300"/>
      <c r="D71" s="300"/>
      <c r="E71" s="300"/>
      <c r="F71" s="300"/>
      <c r="G71" s="300"/>
      <c r="H71" s="300"/>
      <c r="I71" s="300"/>
      <c r="J71" s="300"/>
      <c r="K71" s="301"/>
    </row>
    <row r="72" s="1" customFormat="1" ht="18.75" customHeight="1">
      <c r="B72" s="302"/>
      <c r="C72" s="302"/>
      <c r="D72" s="302"/>
      <c r="E72" s="302"/>
      <c r="F72" s="302"/>
      <c r="G72" s="302"/>
      <c r="H72" s="302"/>
      <c r="I72" s="302"/>
      <c r="J72" s="302"/>
      <c r="K72" s="303"/>
    </row>
    <row r="73" s="1" customFormat="1" ht="18.75" customHeight="1">
      <c r="B73" s="303"/>
      <c r="C73" s="303"/>
      <c r="D73" s="303"/>
      <c r="E73" s="303"/>
      <c r="F73" s="303"/>
      <c r="G73" s="303"/>
      <c r="H73" s="303"/>
      <c r="I73" s="303"/>
      <c r="J73" s="303"/>
      <c r="K73" s="303"/>
    </row>
    <row r="74" s="1" customFormat="1" ht="7.5" customHeight="1">
      <c r="B74" s="304"/>
      <c r="C74" s="305"/>
      <c r="D74" s="305"/>
      <c r="E74" s="305"/>
      <c r="F74" s="305"/>
      <c r="G74" s="305"/>
      <c r="H74" s="305"/>
      <c r="I74" s="305"/>
      <c r="J74" s="305"/>
      <c r="K74" s="306"/>
    </row>
    <row r="75" s="1" customFormat="1" ht="45" customHeight="1">
      <c r="B75" s="307"/>
      <c r="C75" s="308" t="s">
        <v>1062</v>
      </c>
      <c r="D75" s="308"/>
      <c r="E75" s="308"/>
      <c r="F75" s="308"/>
      <c r="G75" s="308"/>
      <c r="H75" s="308"/>
      <c r="I75" s="308"/>
      <c r="J75" s="308"/>
      <c r="K75" s="309"/>
    </row>
    <row r="76" s="1" customFormat="1" ht="17.25" customHeight="1">
      <c r="B76" s="307"/>
      <c r="C76" s="310" t="s">
        <v>1063</v>
      </c>
      <c r="D76" s="310"/>
      <c r="E76" s="310"/>
      <c r="F76" s="310" t="s">
        <v>1064</v>
      </c>
      <c r="G76" s="311"/>
      <c r="H76" s="310" t="s">
        <v>54</v>
      </c>
      <c r="I76" s="310" t="s">
        <v>57</v>
      </c>
      <c r="J76" s="310" t="s">
        <v>1065</v>
      </c>
      <c r="K76" s="309"/>
    </row>
    <row r="77" s="1" customFormat="1" ht="17.25" customHeight="1">
      <c r="B77" s="307"/>
      <c r="C77" s="312" t="s">
        <v>1066</v>
      </c>
      <c r="D77" s="312"/>
      <c r="E77" s="312"/>
      <c r="F77" s="313" t="s">
        <v>1067</v>
      </c>
      <c r="G77" s="314"/>
      <c r="H77" s="312"/>
      <c r="I77" s="312"/>
      <c r="J77" s="312" t="s">
        <v>1068</v>
      </c>
      <c r="K77" s="309"/>
    </row>
    <row r="78" s="1" customFormat="1" ht="5.25" customHeight="1">
      <c r="B78" s="307"/>
      <c r="C78" s="315"/>
      <c r="D78" s="315"/>
      <c r="E78" s="315"/>
      <c r="F78" s="315"/>
      <c r="G78" s="316"/>
      <c r="H78" s="315"/>
      <c r="I78" s="315"/>
      <c r="J78" s="315"/>
      <c r="K78" s="309"/>
    </row>
    <row r="79" s="1" customFormat="1" ht="15" customHeight="1">
      <c r="B79" s="307"/>
      <c r="C79" s="295" t="s">
        <v>53</v>
      </c>
      <c r="D79" s="317"/>
      <c r="E79" s="317"/>
      <c r="F79" s="318" t="s">
        <v>1069</v>
      </c>
      <c r="G79" s="319"/>
      <c r="H79" s="295" t="s">
        <v>1070</v>
      </c>
      <c r="I79" s="295" t="s">
        <v>1071</v>
      </c>
      <c r="J79" s="295">
        <v>20</v>
      </c>
      <c r="K79" s="309"/>
    </row>
    <row r="80" s="1" customFormat="1" ht="15" customHeight="1">
      <c r="B80" s="307"/>
      <c r="C80" s="295" t="s">
        <v>1072</v>
      </c>
      <c r="D80" s="295"/>
      <c r="E80" s="295"/>
      <c r="F80" s="318" t="s">
        <v>1069</v>
      </c>
      <c r="G80" s="319"/>
      <c r="H80" s="295" t="s">
        <v>1073</v>
      </c>
      <c r="I80" s="295" t="s">
        <v>1071</v>
      </c>
      <c r="J80" s="295">
        <v>120</v>
      </c>
      <c r="K80" s="309"/>
    </row>
    <row r="81" s="1" customFormat="1" ht="15" customHeight="1">
      <c r="B81" s="320"/>
      <c r="C81" s="295" t="s">
        <v>1074</v>
      </c>
      <c r="D81" s="295"/>
      <c r="E81" s="295"/>
      <c r="F81" s="318" t="s">
        <v>1075</v>
      </c>
      <c r="G81" s="319"/>
      <c r="H81" s="295" t="s">
        <v>1076</v>
      </c>
      <c r="I81" s="295" t="s">
        <v>1071</v>
      </c>
      <c r="J81" s="295">
        <v>50</v>
      </c>
      <c r="K81" s="309"/>
    </row>
    <row r="82" s="1" customFormat="1" ht="15" customHeight="1">
      <c r="B82" s="320"/>
      <c r="C82" s="295" t="s">
        <v>1077</v>
      </c>
      <c r="D82" s="295"/>
      <c r="E82" s="295"/>
      <c r="F82" s="318" t="s">
        <v>1069</v>
      </c>
      <c r="G82" s="319"/>
      <c r="H82" s="295" t="s">
        <v>1078</v>
      </c>
      <c r="I82" s="295" t="s">
        <v>1079</v>
      </c>
      <c r="J82" s="295"/>
      <c r="K82" s="309"/>
    </row>
    <row r="83" s="1" customFormat="1" ht="15" customHeight="1">
      <c r="B83" s="320"/>
      <c r="C83" s="321" t="s">
        <v>1080</v>
      </c>
      <c r="D83" s="321"/>
      <c r="E83" s="321"/>
      <c r="F83" s="322" t="s">
        <v>1075</v>
      </c>
      <c r="G83" s="321"/>
      <c r="H83" s="321" t="s">
        <v>1081</v>
      </c>
      <c r="I83" s="321" t="s">
        <v>1071</v>
      </c>
      <c r="J83" s="321">
        <v>15</v>
      </c>
      <c r="K83" s="309"/>
    </row>
    <row r="84" s="1" customFormat="1" ht="15" customHeight="1">
      <c r="B84" s="320"/>
      <c r="C84" s="321" t="s">
        <v>1082</v>
      </c>
      <c r="D84" s="321"/>
      <c r="E84" s="321"/>
      <c r="F84" s="322" t="s">
        <v>1075</v>
      </c>
      <c r="G84" s="321"/>
      <c r="H84" s="321" t="s">
        <v>1083</v>
      </c>
      <c r="I84" s="321" t="s">
        <v>1071</v>
      </c>
      <c r="J84" s="321">
        <v>15</v>
      </c>
      <c r="K84" s="309"/>
    </row>
    <row r="85" s="1" customFormat="1" ht="15" customHeight="1">
      <c r="B85" s="320"/>
      <c r="C85" s="321" t="s">
        <v>1084</v>
      </c>
      <c r="D85" s="321"/>
      <c r="E85" s="321"/>
      <c r="F85" s="322" t="s">
        <v>1075</v>
      </c>
      <c r="G85" s="321"/>
      <c r="H85" s="321" t="s">
        <v>1085</v>
      </c>
      <c r="I85" s="321" t="s">
        <v>1071</v>
      </c>
      <c r="J85" s="321">
        <v>20</v>
      </c>
      <c r="K85" s="309"/>
    </row>
    <row r="86" s="1" customFormat="1" ht="15" customHeight="1">
      <c r="B86" s="320"/>
      <c r="C86" s="321" t="s">
        <v>1086</v>
      </c>
      <c r="D86" s="321"/>
      <c r="E86" s="321"/>
      <c r="F86" s="322" t="s">
        <v>1075</v>
      </c>
      <c r="G86" s="321"/>
      <c r="H86" s="321" t="s">
        <v>1087</v>
      </c>
      <c r="I86" s="321" t="s">
        <v>1071</v>
      </c>
      <c r="J86" s="321">
        <v>20</v>
      </c>
      <c r="K86" s="309"/>
    </row>
    <row r="87" s="1" customFormat="1" ht="15" customHeight="1">
      <c r="B87" s="320"/>
      <c r="C87" s="295" t="s">
        <v>1088</v>
      </c>
      <c r="D87" s="295"/>
      <c r="E87" s="295"/>
      <c r="F87" s="318" t="s">
        <v>1075</v>
      </c>
      <c r="G87" s="319"/>
      <c r="H87" s="295" t="s">
        <v>1089</v>
      </c>
      <c r="I87" s="295" t="s">
        <v>1071</v>
      </c>
      <c r="J87" s="295">
        <v>50</v>
      </c>
      <c r="K87" s="309"/>
    </row>
    <row r="88" s="1" customFormat="1" ht="15" customHeight="1">
      <c r="B88" s="320"/>
      <c r="C88" s="295" t="s">
        <v>1090</v>
      </c>
      <c r="D88" s="295"/>
      <c r="E88" s="295"/>
      <c r="F88" s="318" t="s">
        <v>1075</v>
      </c>
      <c r="G88" s="319"/>
      <c r="H88" s="295" t="s">
        <v>1091</v>
      </c>
      <c r="I88" s="295" t="s">
        <v>1071</v>
      </c>
      <c r="J88" s="295">
        <v>20</v>
      </c>
      <c r="K88" s="309"/>
    </row>
    <row r="89" s="1" customFormat="1" ht="15" customHeight="1">
      <c r="B89" s="320"/>
      <c r="C89" s="295" t="s">
        <v>1092</v>
      </c>
      <c r="D89" s="295"/>
      <c r="E89" s="295"/>
      <c r="F89" s="318" t="s">
        <v>1075</v>
      </c>
      <c r="G89" s="319"/>
      <c r="H89" s="295" t="s">
        <v>1093</v>
      </c>
      <c r="I89" s="295" t="s">
        <v>1071</v>
      </c>
      <c r="J89" s="295">
        <v>20</v>
      </c>
      <c r="K89" s="309"/>
    </row>
    <row r="90" s="1" customFormat="1" ht="15" customHeight="1">
      <c r="B90" s="320"/>
      <c r="C90" s="295" t="s">
        <v>1094</v>
      </c>
      <c r="D90" s="295"/>
      <c r="E90" s="295"/>
      <c r="F90" s="318" t="s">
        <v>1075</v>
      </c>
      <c r="G90" s="319"/>
      <c r="H90" s="295" t="s">
        <v>1095</v>
      </c>
      <c r="I90" s="295" t="s">
        <v>1071</v>
      </c>
      <c r="J90" s="295">
        <v>50</v>
      </c>
      <c r="K90" s="309"/>
    </row>
    <row r="91" s="1" customFormat="1" ht="15" customHeight="1">
      <c r="B91" s="320"/>
      <c r="C91" s="295" t="s">
        <v>1096</v>
      </c>
      <c r="D91" s="295"/>
      <c r="E91" s="295"/>
      <c r="F91" s="318" t="s">
        <v>1075</v>
      </c>
      <c r="G91" s="319"/>
      <c r="H91" s="295" t="s">
        <v>1096</v>
      </c>
      <c r="I91" s="295" t="s">
        <v>1071</v>
      </c>
      <c r="J91" s="295">
        <v>50</v>
      </c>
      <c r="K91" s="309"/>
    </row>
    <row r="92" s="1" customFormat="1" ht="15" customHeight="1">
      <c r="B92" s="320"/>
      <c r="C92" s="295" t="s">
        <v>1097</v>
      </c>
      <c r="D92" s="295"/>
      <c r="E92" s="295"/>
      <c r="F92" s="318" t="s">
        <v>1075</v>
      </c>
      <c r="G92" s="319"/>
      <c r="H92" s="295" t="s">
        <v>1098</v>
      </c>
      <c r="I92" s="295" t="s">
        <v>1071</v>
      </c>
      <c r="J92" s="295">
        <v>255</v>
      </c>
      <c r="K92" s="309"/>
    </row>
    <row r="93" s="1" customFormat="1" ht="15" customHeight="1">
      <c r="B93" s="320"/>
      <c r="C93" s="295" t="s">
        <v>1099</v>
      </c>
      <c r="D93" s="295"/>
      <c r="E93" s="295"/>
      <c r="F93" s="318" t="s">
        <v>1069</v>
      </c>
      <c r="G93" s="319"/>
      <c r="H93" s="295" t="s">
        <v>1100</v>
      </c>
      <c r="I93" s="295" t="s">
        <v>1101</v>
      </c>
      <c r="J93" s="295"/>
      <c r="K93" s="309"/>
    </row>
    <row r="94" s="1" customFormat="1" ht="15" customHeight="1">
      <c r="B94" s="320"/>
      <c r="C94" s="295" t="s">
        <v>1102</v>
      </c>
      <c r="D94" s="295"/>
      <c r="E94" s="295"/>
      <c r="F94" s="318" t="s">
        <v>1069</v>
      </c>
      <c r="G94" s="319"/>
      <c r="H94" s="295" t="s">
        <v>1103</v>
      </c>
      <c r="I94" s="295" t="s">
        <v>1104</v>
      </c>
      <c r="J94" s="295"/>
      <c r="K94" s="309"/>
    </row>
    <row r="95" s="1" customFormat="1" ht="15" customHeight="1">
      <c r="B95" s="320"/>
      <c r="C95" s="295" t="s">
        <v>1105</v>
      </c>
      <c r="D95" s="295"/>
      <c r="E95" s="295"/>
      <c r="F95" s="318" t="s">
        <v>1069</v>
      </c>
      <c r="G95" s="319"/>
      <c r="H95" s="295" t="s">
        <v>1105</v>
      </c>
      <c r="I95" s="295" t="s">
        <v>1104</v>
      </c>
      <c r="J95" s="295"/>
      <c r="K95" s="309"/>
    </row>
    <row r="96" s="1" customFormat="1" ht="15" customHeight="1">
      <c r="B96" s="320"/>
      <c r="C96" s="295" t="s">
        <v>38</v>
      </c>
      <c r="D96" s="295"/>
      <c r="E96" s="295"/>
      <c r="F96" s="318" t="s">
        <v>1069</v>
      </c>
      <c r="G96" s="319"/>
      <c r="H96" s="295" t="s">
        <v>1106</v>
      </c>
      <c r="I96" s="295" t="s">
        <v>1104</v>
      </c>
      <c r="J96" s="295"/>
      <c r="K96" s="309"/>
    </row>
    <row r="97" s="1" customFormat="1" ht="15" customHeight="1">
      <c r="B97" s="320"/>
      <c r="C97" s="295" t="s">
        <v>48</v>
      </c>
      <c r="D97" s="295"/>
      <c r="E97" s="295"/>
      <c r="F97" s="318" t="s">
        <v>1069</v>
      </c>
      <c r="G97" s="319"/>
      <c r="H97" s="295" t="s">
        <v>1107</v>
      </c>
      <c r="I97" s="295" t="s">
        <v>1104</v>
      </c>
      <c r="J97" s="295"/>
      <c r="K97" s="309"/>
    </row>
    <row r="98" s="1" customFormat="1" ht="15" customHeight="1">
      <c r="B98" s="323"/>
      <c r="C98" s="324"/>
      <c r="D98" s="324"/>
      <c r="E98" s="324"/>
      <c r="F98" s="324"/>
      <c r="G98" s="324"/>
      <c r="H98" s="324"/>
      <c r="I98" s="324"/>
      <c r="J98" s="324"/>
      <c r="K98" s="325"/>
    </row>
    <row r="99" s="1" customFormat="1" ht="18.75" customHeight="1">
      <c r="B99" s="326"/>
      <c r="C99" s="327"/>
      <c r="D99" s="327"/>
      <c r="E99" s="327"/>
      <c r="F99" s="327"/>
      <c r="G99" s="327"/>
      <c r="H99" s="327"/>
      <c r="I99" s="327"/>
      <c r="J99" s="327"/>
      <c r="K99" s="326"/>
    </row>
    <row r="100" s="1" customFormat="1" ht="18.75" customHeight="1">
      <c r="B100" s="303"/>
      <c r="C100" s="303"/>
      <c r="D100" s="303"/>
      <c r="E100" s="303"/>
      <c r="F100" s="303"/>
      <c r="G100" s="303"/>
      <c r="H100" s="303"/>
      <c r="I100" s="303"/>
      <c r="J100" s="303"/>
      <c r="K100" s="303"/>
    </row>
    <row r="101" s="1" customFormat="1" ht="7.5" customHeight="1">
      <c r="B101" s="304"/>
      <c r="C101" s="305"/>
      <c r="D101" s="305"/>
      <c r="E101" s="305"/>
      <c r="F101" s="305"/>
      <c r="G101" s="305"/>
      <c r="H101" s="305"/>
      <c r="I101" s="305"/>
      <c r="J101" s="305"/>
      <c r="K101" s="306"/>
    </row>
    <row r="102" s="1" customFormat="1" ht="45" customHeight="1">
      <c r="B102" s="307"/>
      <c r="C102" s="308" t="s">
        <v>1108</v>
      </c>
      <c r="D102" s="308"/>
      <c r="E102" s="308"/>
      <c r="F102" s="308"/>
      <c r="G102" s="308"/>
      <c r="H102" s="308"/>
      <c r="I102" s="308"/>
      <c r="J102" s="308"/>
      <c r="K102" s="309"/>
    </row>
    <row r="103" s="1" customFormat="1" ht="17.25" customHeight="1">
      <c r="B103" s="307"/>
      <c r="C103" s="310" t="s">
        <v>1063</v>
      </c>
      <c r="D103" s="310"/>
      <c r="E103" s="310"/>
      <c r="F103" s="310" t="s">
        <v>1064</v>
      </c>
      <c r="G103" s="311"/>
      <c r="H103" s="310" t="s">
        <v>54</v>
      </c>
      <c r="I103" s="310" t="s">
        <v>57</v>
      </c>
      <c r="J103" s="310" t="s">
        <v>1065</v>
      </c>
      <c r="K103" s="309"/>
    </row>
    <row r="104" s="1" customFormat="1" ht="17.25" customHeight="1">
      <c r="B104" s="307"/>
      <c r="C104" s="312" t="s">
        <v>1066</v>
      </c>
      <c r="D104" s="312"/>
      <c r="E104" s="312"/>
      <c r="F104" s="313" t="s">
        <v>1067</v>
      </c>
      <c r="G104" s="314"/>
      <c r="H104" s="312"/>
      <c r="I104" s="312"/>
      <c r="J104" s="312" t="s">
        <v>1068</v>
      </c>
      <c r="K104" s="309"/>
    </row>
    <row r="105" s="1" customFormat="1" ht="5.25" customHeight="1">
      <c r="B105" s="307"/>
      <c r="C105" s="310"/>
      <c r="D105" s="310"/>
      <c r="E105" s="310"/>
      <c r="F105" s="310"/>
      <c r="G105" s="328"/>
      <c r="H105" s="310"/>
      <c r="I105" s="310"/>
      <c r="J105" s="310"/>
      <c r="K105" s="309"/>
    </row>
    <row r="106" s="1" customFormat="1" ht="15" customHeight="1">
      <c r="B106" s="307"/>
      <c r="C106" s="295" t="s">
        <v>53</v>
      </c>
      <c r="D106" s="317"/>
      <c r="E106" s="317"/>
      <c r="F106" s="318" t="s">
        <v>1069</v>
      </c>
      <c r="G106" s="295"/>
      <c r="H106" s="295" t="s">
        <v>1109</v>
      </c>
      <c r="I106" s="295" t="s">
        <v>1071</v>
      </c>
      <c r="J106" s="295">
        <v>20</v>
      </c>
      <c r="K106" s="309"/>
    </row>
    <row r="107" s="1" customFormat="1" ht="15" customHeight="1">
      <c r="B107" s="307"/>
      <c r="C107" s="295" t="s">
        <v>1072</v>
      </c>
      <c r="D107" s="295"/>
      <c r="E107" s="295"/>
      <c r="F107" s="318" t="s">
        <v>1069</v>
      </c>
      <c r="G107" s="295"/>
      <c r="H107" s="295" t="s">
        <v>1109</v>
      </c>
      <c r="I107" s="295" t="s">
        <v>1071</v>
      </c>
      <c r="J107" s="295">
        <v>120</v>
      </c>
      <c r="K107" s="309"/>
    </row>
    <row r="108" s="1" customFormat="1" ht="15" customHeight="1">
      <c r="B108" s="320"/>
      <c r="C108" s="295" t="s">
        <v>1074</v>
      </c>
      <c r="D108" s="295"/>
      <c r="E108" s="295"/>
      <c r="F108" s="318" t="s">
        <v>1075</v>
      </c>
      <c r="G108" s="295"/>
      <c r="H108" s="295" t="s">
        <v>1109</v>
      </c>
      <c r="I108" s="295" t="s">
        <v>1071</v>
      </c>
      <c r="J108" s="295">
        <v>50</v>
      </c>
      <c r="K108" s="309"/>
    </row>
    <row r="109" s="1" customFormat="1" ht="15" customHeight="1">
      <c r="B109" s="320"/>
      <c r="C109" s="295" t="s">
        <v>1077</v>
      </c>
      <c r="D109" s="295"/>
      <c r="E109" s="295"/>
      <c r="F109" s="318" t="s">
        <v>1069</v>
      </c>
      <c r="G109" s="295"/>
      <c r="H109" s="295" t="s">
        <v>1109</v>
      </c>
      <c r="I109" s="295" t="s">
        <v>1079</v>
      </c>
      <c r="J109" s="295"/>
      <c r="K109" s="309"/>
    </row>
    <row r="110" s="1" customFormat="1" ht="15" customHeight="1">
      <c r="B110" s="320"/>
      <c r="C110" s="295" t="s">
        <v>1088</v>
      </c>
      <c r="D110" s="295"/>
      <c r="E110" s="295"/>
      <c r="F110" s="318" t="s">
        <v>1075</v>
      </c>
      <c r="G110" s="295"/>
      <c r="H110" s="295" t="s">
        <v>1109</v>
      </c>
      <c r="I110" s="295" t="s">
        <v>1071</v>
      </c>
      <c r="J110" s="295">
        <v>50</v>
      </c>
      <c r="K110" s="309"/>
    </row>
    <row r="111" s="1" customFormat="1" ht="15" customHeight="1">
      <c r="B111" s="320"/>
      <c r="C111" s="295" t="s">
        <v>1096</v>
      </c>
      <c r="D111" s="295"/>
      <c r="E111" s="295"/>
      <c r="F111" s="318" t="s">
        <v>1075</v>
      </c>
      <c r="G111" s="295"/>
      <c r="H111" s="295" t="s">
        <v>1109</v>
      </c>
      <c r="I111" s="295" t="s">
        <v>1071</v>
      </c>
      <c r="J111" s="295">
        <v>50</v>
      </c>
      <c r="K111" s="309"/>
    </row>
    <row r="112" s="1" customFormat="1" ht="15" customHeight="1">
      <c r="B112" s="320"/>
      <c r="C112" s="295" t="s">
        <v>1094</v>
      </c>
      <c r="D112" s="295"/>
      <c r="E112" s="295"/>
      <c r="F112" s="318" t="s">
        <v>1075</v>
      </c>
      <c r="G112" s="295"/>
      <c r="H112" s="295" t="s">
        <v>1109</v>
      </c>
      <c r="I112" s="295" t="s">
        <v>1071</v>
      </c>
      <c r="J112" s="295">
        <v>50</v>
      </c>
      <c r="K112" s="309"/>
    </row>
    <row r="113" s="1" customFormat="1" ht="15" customHeight="1">
      <c r="B113" s="320"/>
      <c r="C113" s="295" t="s">
        <v>53</v>
      </c>
      <c r="D113" s="295"/>
      <c r="E113" s="295"/>
      <c r="F113" s="318" t="s">
        <v>1069</v>
      </c>
      <c r="G113" s="295"/>
      <c r="H113" s="295" t="s">
        <v>1110</v>
      </c>
      <c r="I113" s="295" t="s">
        <v>1071</v>
      </c>
      <c r="J113" s="295">
        <v>20</v>
      </c>
      <c r="K113" s="309"/>
    </row>
    <row r="114" s="1" customFormat="1" ht="15" customHeight="1">
      <c r="B114" s="320"/>
      <c r="C114" s="295" t="s">
        <v>1111</v>
      </c>
      <c r="D114" s="295"/>
      <c r="E114" s="295"/>
      <c r="F114" s="318" t="s">
        <v>1069</v>
      </c>
      <c r="G114" s="295"/>
      <c r="H114" s="295" t="s">
        <v>1112</v>
      </c>
      <c r="I114" s="295" t="s">
        <v>1071</v>
      </c>
      <c r="J114" s="295">
        <v>120</v>
      </c>
      <c r="K114" s="309"/>
    </row>
    <row r="115" s="1" customFormat="1" ht="15" customHeight="1">
      <c r="B115" s="320"/>
      <c r="C115" s="295" t="s">
        <v>38</v>
      </c>
      <c r="D115" s="295"/>
      <c r="E115" s="295"/>
      <c r="F115" s="318" t="s">
        <v>1069</v>
      </c>
      <c r="G115" s="295"/>
      <c r="H115" s="295" t="s">
        <v>1113</v>
      </c>
      <c r="I115" s="295" t="s">
        <v>1104</v>
      </c>
      <c r="J115" s="295"/>
      <c r="K115" s="309"/>
    </row>
    <row r="116" s="1" customFormat="1" ht="15" customHeight="1">
      <c r="B116" s="320"/>
      <c r="C116" s="295" t="s">
        <v>48</v>
      </c>
      <c r="D116" s="295"/>
      <c r="E116" s="295"/>
      <c r="F116" s="318" t="s">
        <v>1069</v>
      </c>
      <c r="G116" s="295"/>
      <c r="H116" s="295" t="s">
        <v>1114</v>
      </c>
      <c r="I116" s="295" t="s">
        <v>1104</v>
      </c>
      <c r="J116" s="295"/>
      <c r="K116" s="309"/>
    </row>
    <row r="117" s="1" customFormat="1" ht="15" customHeight="1">
      <c r="B117" s="320"/>
      <c r="C117" s="295" t="s">
        <v>57</v>
      </c>
      <c r="D117" s="295"/>
      <c r="E117" s="295"/>
      <c r="F117" s="318" t="s">
        <v>1069</v>
      </c>
      <c r="G117" s="295"/>
      <c r="H117" s="295" t="s">
        <v>1115</v>
      </c>
      <c r="I117" s="295" t="s">
        <v>1116</v>
      </c>
      <c r="J117" s="295"/>
      <c r="K117" s="309"/>
    </row>
    <row r="118" s="1" customFormat="1" ht="15" customHeight="1">
      <c r="B118" s="323"/>
      <c r="C118" s="329"/>
      <c r="D118" s="329"/>
      <c r="E118" s="329"/>
      <c r="F118" s="329"/>
      <c r="G118" s="329"/>
      <c r="H118" s="329"/>
      <c r="I118" s="329"/>
      <c r="J118" s="329"/>
      <c r="K118" s="325"/>
    </row>
    <row r="119" s="1" customFormat="1" ht="18.75" customHeight="1">
      <c r="B119" s="330"/>
      <c r="C119" s="331"/>
      <c r="D119" s="331"/>
      <c r="E119" s="331"/>
      <c r="F119" s="332"/>
      <c r="G119" s="331"/>
      <c r="H119" s="331"/>
      <c r="I119" s="331"/>
      <c r="J119" s="331"/>
      <c r="K119" s="330"/>
    </row>
    <row r="120" s="1" customFormat="1" ht="18.75" customHeight="1">
      <c r="B120" s="303"/>
      <c r="C120" s="303"/>
      <c r="D120" s="303"/>
      <c r="E120" s="303"/>
      <c r="F120" s="303"/>
      <c r="G120" s="303"/>
      <c r="H120" s="303"/>
      <c r="I120" s="303"/>
      <c r="J120" s="303"/>
      <c r="K120" s="303"/>
    </row>
    <row r="121" s="1" customFormat="1" ht="7.5" customHeight="1">
      <c r="B121" s="333"/>
      <c r="C121" s="334"/>
      <c r="D121" s="334"/>
      <c r="E121" s="334"/>
      <c r="F121" s="334"/>
      <c r="G121" s="334"/>
      <c r="H121" s="334"/>
      <c r="I121" s="334"/>
      <c r="J121" s="334"/>
      <c r="K121" s="335"/>
    </row>
    <row r="122" s="1" customFormat="1" ht="45" customHeight="1">
      <c r="B122" s="336"/>
      <c r="C122" s="286" t="s">
        <v>1117</v>
      </c>
      <c r="D122" s="286"/>
      <c r="E122" s="286"/>
      <c r="F122" s="286"/>
      <c r="G122" s="286"/>
      <c r="H122" s="286"/>
      <c r="I122" s="286"/>
      <c r="J122" s="286"/>
      <c r="K122" s="337"/>
    </row>
    <row r="123" s="1" customFormat="1" ht="17.25" customHeight="1">
      <c r="B123" s="338"/>
      <c r="C123" s="310" t="s">
        <v>1063</v>
      </c>
      <c r="D123" s="310"/>
      <c r="E123" s="310"/>
      <c r="F123" s="310" t="s">
        <v>1064</v>
      </c>
      <c r="G123" s="311"/>
      <c r="H123" s="310" t="s">
        <v>54</v>
      </c>
      <c r="I123" s="310" t="s">
        <v>57</v>
      </c>
      <c r="J123" s="310" t="s">
        <v>1065</v>
      </c>
      <c r="K123" s="339"/>
    </row>
    <row r="124" s="1" customFormat="1" ht="17.25" customHeight="1">
      <c r="B124" s="338"/>
      <c r="C124" s="312" t="s">
        <v>1066</v>
      </c>
      <c r="D124" s="312"/>
      <c r="E124" s="312"/>
      <c r="F124" s="313" t="s">
        <v>1067</v>
      </c>
      <c r="G124" s="314"/>
      <c r="H124" s="312"/>
      <c r="I124" s="312"/>
      <c r="J124" s="312" t="s">
        <v>1068</v>
      </c>
      <c r="K124" s="339"/>
    </row>
    <row r="125" s="1" customFormat="1" ht="5.25" customHeight="1">
      <c r="B125" s="340"/>
      <c r="C125" s="315"/>
      <c r="D125" s="315"/>
      <c r="E125" s="315"/>
      <c r="F125" s="315"/>
      <c r="G125" s="341"/>
      <c r="H125" s="315"/>
      <c r="I125" s="315"/>
      <c r="J125" s="315"/>
      <c r="K125" s="342"/>
    </row>
    <row r="126" s="1" customFormat="1" ht="15" customHeight="1">
      <c r="B126" s="340"/>
      <c r="C126" s="295" t="s">
        <v>1072</v>
      </c>
      <c r="D126" s="317"/>
      <c r="E126" s="317"/>
      <c r="F126" s="318" t="s">
        <v>1069</v>
      </c>
      <c r="G126" s="295"/>
      <c r="H126" s="295" t="s">
        <v>1109</v>
      </c>
      <c r="I126" s="295" t="s">
        <v>1071</v>
      </c>
      <c r="J126" s="295">
        <v>120</v>
      </c>
      <c r="K126" s="343"/>
    </row>
    <row r="127" s="1" customFormat="1" ht="15" customHeight="1">
      <c r="B127" s="340"/>
      <c r="C127" s="295" t="s">
        <v>1118</v>
      </c>
      <c r="D127" s="295"/>
      <c r="E127" s="295"/>
      <c r="F127" s="318" t="s">
        <v>1069</v>
      </c>
      <c r="G127" s="295"/>
      <c r="H127" s="295" t="s">
        <v>1119</v>
      </c>
      <c r="I127" s="295" t="s">
        <v>1071</v>
      </c>
      <c r="J127" s="295" t="s">
        <v>1120</v>
      </c>
      <c r="K127" s="343"/>
    </row>
    <row r="128" s="1" customFormat="1" ht="15" customHeight="1">
      <c r="B128" s="340"/>
      <c r="C128" s="295" t="s">
        <v>1017</v>
      </c>
      <c r="D128" s="295"/>
      <c r="E128" s="295"/>
      <c r="F128" s="318" t="s">
        <v>1069</v>
      </c>
      <c r="G128" s="295"/>
      <c r="H128" s="295" t="s">
        <v>1121</v>
      </c>
      <c r="I128" s="295" t="s">
        <v>1071</v>
      </c>
      <c r="J128" s="295" t="s">
        <v>1120</v>
      </c>
      <c r="K128" s="343"/>
    </row>
    <row r="129" s="1" customFormat="1" ht="15" customHeight="1">
      <c r="B129" s="340"/>
      <c r="C129" s="295" t="s">
        <v>1080</v>
      </c>
      <c r="D129" s="295"/>
      <c r="E129" s="295"/>
      <c r="F129" s="318" t="s">
        <v>1075</v>
      </c>
      <c r="G129" s="295"/>
      <c r="H129" s="295" t="s">
        <v>1081</v>
      </c>
      <c r="I129" s="295" t="s">
        <v>1071</v>
      </c>
      <c r="J129" s="295">
        <v>15</v>
      </c>
      <c r="K129" s="343"/>
    </row>
    <row r="130" s="1" customFormat="1" ht="15" customHeight="1">
      <c r="B130" s="340"/>
      <c r="C130" s="321" t="s">
        <v>1082</v>
      </c>
      <c r="D130" s="321"/>
      <c r="E130" s="321"/>
      <c r="F130" s="322" t="s">
        <v>1075</v>
      </c>
      <c r="G130" s="321"/>
      <c r="H130" s="321" t="s">
        <v>1083</v>
      </c>
      <c r="I130" s="321" t="s">
        <v>1071</v>
      </c>
      <c r="J130" s="321">
        <v>15</v>
      </c>
      <c r="K130" s="343"/>
    </row>
    <row r="131" s="1" customFormat="1" ht="15" customHeight="1">
      <c r="B131" s="340"/>
      <c r="C131" s="321" t="s">
        <v>1084</v>
      </c>
      <c r="D131" s="321"/>
      <c r="E131" s="321"/>
      <c r="F131" s="322" t="s">
        <v>1075</v>
      </c>
      <c r="G131" s="321"/>
      <c r="H131" s="321" t="s">
        <v>1085</v>
      </c>
      <c r="I131" s="321" t="s">
        <v>1071</v>
      </c>
      <c r="J131" s="321">
        <v>20</v>
      </c>
      <c r="K131" s="343"/>
    </row>
    <row r="132" s="1" customFormat="1" ht="15" customHeight="1">
      <c r="B132" s="340"/>
      <c r="C132" s="321" t="s">
        <v>1086</v>
      </c>
      <c r="D132" s="321"/>
      <c r="E132" s="321"/>
      <c r="F132" s="322" t="s">
        <v>1075</v>
      </c>
      <c r="G132" s="321"/>
      <c r="H132" s="321" t="s">
        <v>1087</v>
      </c>
      <c r="I132" s="321" t="s">
        <v>1071</v>
      </c>
      <c r="J132" s="321">
        <v>20</v>
      </c>
      <c r="K132" s="343"/>
    </row>
    <row r="133" s="1" customFormat="1" ht="15" customHeight="1">
      <c r="B133" s="340"/>
      <c r="C133" s="295" t="s">
        <v>1074</v>
      </c>
      <c r="D133" s="295"/>
      <c r="E133" s="295"/>
      <c r="F133" s="318" t="s">
        <v>1075</v>
      </c>
      <c r="G133" s="295"/>
      <c r="H133" s="295" t="s">
        <v>1109</v>
      </c>
      <c r="I133" s="295" t="s">
        <v>1071</v>
      </c>
      <c r="J133" s="295">
        <v>50</v>
      </c>
      <c r="K133" s="343"/>
    </row>
    <row r="134" s="1" customFormat="1" ht="15" customHeight="1">
      <c r="B134" s="340"/>
      <c r="C134" s="295" t="s">
        <v>1088</v>
      </c>
      <c r="D134" s="295"/>
      <c r="E134" s="295"/>
      <c r="F134" s="318" t="s">
        <v>1075</v>
      </c>
      <c r="G134" s="295"/>
      <c r="H134" s="295" t="s">
        <v>1109</v>
      </c>
      <c r="I134" s="295" t="s">
        <v>1071</v>
      </c>
      <c r="J134" s="295">
        <v>50</v>
      </c>
      <c r="K134" s="343"/>
    </row>
    <row r="135" s="1" customFormat="1" ht="15" customHeight="1">
      <c r="B135" s="340"/>
      <c r="C135" s="295" t="s">
        <v>1094</v>
      </c>
      <c r="D135" s="295"/>
      <c r="E135" s="295"/>
      <c r="F135" s="318" t="s">
        <v>1075</v>
      </c>
      <c r="G135" s="295"/>
      <c r="H135" s="295" t="s">
        <v>1109</v>
      </c>
      <c r="I135" s="295" t="s">
        <v>1071</v>
      </c>
      <c r="J135" s="295">
        <v>50</v>
      </c>
      <c r="K135" s="343"/>
    </row>
    <row r="136" s="1" customFormat="1" ht="15" customHeight="1">
      <c r="B136" s="340"/>
      <c r="C136" s="295" t="s">
        <v>1096</v>
      </c>
      <c r="D136" s="295"/>
      <c r="E136" s="295"/>
      <c r="F136" s="318" t="s">
        <v>1075</v>
      </c>
      <c r="G136" s="295"/>
      <c r="H136" s="295" t="s">
        <v>1109</v>
      </c>
      <c r="I136" s="295" t="s">
        <v>1071</v>
      </c>
      <c r="J136" s="295">
        <v>50</v>
      </c>
      <c r="K136" s="343"/>
    </row>
    <row r="137" s="1" customFormat="1" ht="15" customHeight="1">
      <c r="B137" s="340"/>
      <c r="C137" s="295" t="s">
        <v>1097</v>
      </c>
      <c r="D137" s="295"/>
      <c r="E137" s="295"/>
      <c r="F137" s="318" t="s">
        <v>1075</v>
      </c>
      <c r="G137" s="295"/>
      <c r="H137" s="295" t="s">
        <v>1122</v>
      </c>
      <c r="I137" s="295" t="s">
        <v>1071</v>
      </c>
      <c r="J137" s="295">
        <v>255</v>
      </c>
      <c r="K137" s="343"/>
    </row>
    <row r="138" s="1" customFormat="1" ht="15" customHeight="1">
      <c r="B138" s="340"/>
      <c r="C138" s="295" t="s">
        <v>1099</v>
      </c>
      <c r="D138" s="295"/>
      <c r="E138" s="295"/>
      <c r="F138" s="318" t="s">
        <v>1069</v>
      </c>
      <c r="G138" s="295"/>
      <c r="H138" s="295" t="s">
        <v>1123</v>
      </c>
      <c r="I138" s="295" t="s">
        <v>1101</v>
      </c>
      <c r="J138" s="295"/>
      <c r="K138" s="343"/>
    </row>
    <row r="139" s="1" customFormat="1" ht="15" customHeight="1">
      <c r="B139" s="340"/>
      <c r="C139" s="295" t="s">
        <v>1102</v>
      </c>
      <c r="D139" s="295"/>
      <c r="E139" s="295"/>
      <c r="F139" s="318" t="s">
        <v>1069</v>
      </c>
      <c r="G139" s="295"/>
      <c r="H139" s="295" t="s">
        <v>1124</v>
      </c>
      <c r="I139" s="295" t="s">
        <v>1104</v>
      </c>
      <c r="J139" s="295"/>
      <c r="K139" s="343"/>
    </row>
    <row r="140" s="1" customFormat="1" ht="15" customHeight="1">
      <c r="B140" s="340"/>
      <c r="C140" s="295" t="s">
        <v>1105</v>
      </c>
      <c r="D140" s="295"/>
      <c r="E140" s="295"/>
      <c r="F140" s="318" t="s">
        <v>1069</v>
      </c>
      <c r="G140" s="295"/>
      <c r="H140" s="295" t="s">
        <v>1105</v>
      </c>
      <c r="I140" s="295" t="s">
        <v>1104</v>
      </c>
      <c r="J140" s="295"/>
      <c r="K140" s="343"/>
    </row>
    <row r="141" s="1" customFormat="1" ht="15" customHeight="1">
      <c r="B141" s="340"/>
      <c r="C141" s="295" t="s">
        <v>38</v>
      </c>
      <c r="D141" s="295"/>
      <c r="E141" s="295"/>
      <c r="F141" s="318" t="s">
        <v>1069</v>
      </c>
      <c r="G141" s="295"/>
      <c r="H141" s="295" t="s">
        <v>1125</v>
      </c>
      <c r="I141" s="295" t="s">
        <v>1104</v>
      </c>
      <c r="J141" s="295"/>
      <c r="K141" s="343"/>
    </row>
    <row r="142" s="1" customFormat="1" ht="15" customHeight="1">
      <c r="B142" s="340"/>
      <c r="C142" s="295" t="s">
        <v>1126</v>
      </c>
      <c r="D142" s="295"/>
      <c r="E142" s="295"/>
      <c r="F142" s="318" t="s">
        <v>1069</v>
      </c>
      <c r="G142" s="295"/>
      <c r="H142" s="295" t="s">
        <v>1127</v>
      </c>
      <c r="I142" s="295" t="s">
        <v>1104</v>
      </c>
      <c r="J142" s="295"/>
      <c r="K142" s="343"/>
    </row>
    <row r="143" s="1" customFormat="1" ht="15" customHeight="1">
      <c r="B143" s="344"/>
      <c r="C143" s="345"/>
      <c r="D143" s="345"/>
      <c r="E143" s="345"/>
      <c r="F143" s="345"/>
      <c r="G143" s="345"/>
      <c r="H143" s="345"/>
      <c r="I143" s="345"/>
      <c r="J143" s="345"/>
      <c r="K143" s="346"/>
    </row>
    <row r="144" s="1" customFormat="1" ht="18.75" customHeight="1">
      <c r="B144" s="331"/>
      <c r="C144" s="331"/>
      <c r="D144" s="331"/>
      <c r="E144" s="331"/>
      <c r="F144" s="332"/>
      <c r="G144" s="331"/>
      <c r="H144" s="331"/>
      <c r="I144" s="331"/>
      <c r="J144" s="331"/>
      <c r="K144" s="331"/>
    </row>
    <row r="145" s="1" customFormat="1" ht="18.75" customHeight="1">
      <c r="B145" s="303"/>
      <c r="C145" s="303"/>
      <c r="D145" s="303"/>
      <c r="E145" s="303"/>
      <c r="F145" s="303"/>
      <c r="G145" s="303"/>
      <c r="H145" s="303"/>
      <c r="I145" s="303"/>
      <c r="J145" s="303"/>
      <c r="K145" s="303"/>
    </row>
    <row r="146" s="1" customFormat="1" ht="7.5" customHeight="1">
      <c r="B146" s="304"/>
      <c r="C146" s="305"/>
      <c r="D146" s="305"/>
      <c r="E146" s="305"/>
      <c r="F146" s="305"/>
      <c r="G146" s="305"/>
      <c r="H146" s="305"/>
      <c r="I146" s="305"/>
      <c r="J146" s="305"/>
      <c r="K146" s="306"/>
    </row>
    <row r="147" s="1" customFormat="1" ht="45" customHeight="1">
      <c r="B147" s="307"/>
      <c r="C147" s="308" t="s">
        <v>1128</v>
      </c>
      <c r="D147" s="308"/>
      <c r="E147" s="308"/>
      <c r="F147" s="308"/>
      <c r="G147" s="308"/>
      <c r="H147" s="308"/>
      <c r="I147" s="308"/>
      <c r="J147" s="308"/>
      <c r="K147" s="309"/>
    </row>
    <row r="148" s="1" customFormat="1" ht="17.25" customHeight="1">
      <c r="B148" s="307"/>
      <c r="C148" s="310" t="s">
        <v>1063</v>
      </c>
      <c r="D148" s="310"/>
      <c r="E148" s="310"/>
      <c r="F148" s="310" t="s">
        <v>1064</v>
      </c>
      <c r="G148" s="311"/>
      <c r="H148" s="310" t="s">
        <v>54</v>
      </c>
      <c r="I148" s="310" t="s">
        <v>57</v>
      </c>
      <c r="J148" s="310" t="s">
        <v>1065</v>
      </c>
      <c r="K148" s="309"/>
    </row>
    <row r="149" s="1" customFormat="1" ht="17.25" customHeight="1">
      <c r="B149" s="307"/>
      <c r="C149" s="312" t="s">
        <v>1066</v>
      </c>
      <c r="D149" s="312"/>
      <c r="E149" s="312"/>
      <c r="F149" s="313" t="s">
        <v>1067</v>
      </c>
      <c r="G149" s="314"/>
      <c r="H149" s="312"/>
      <c r="I149" s="312"/>
      <c r="J149" s="312" t="s">
        <v>1068</v>
      </c>
      <c r="K149" s="309"/>
    </row>
    <row r="150" s="1" customFormat="1" ht="5.25" customHeight="1">
      <c r="B150" s="320"/>
      <c r="C150" s="315"/>
      <c r="D150" s="315"/>
      <c r="E150" s="315"/>
      <c r="F150" s="315"/>
      <c r="G150" s="316"/>
      <c r="H150" s="315"/>
      <c r="I150" s="315"/>
      <c r="J150" s="315"/>
      <c r="K150" s="343"/>
    </row>
    <row r="151" s="1" customFormat="1" ht="15" customHeight="1">
      <c r="B151" s="320"/>
      <c r="C151" s="347" t="s">
        <v>1072</v>
      </c>
      <c r="D151" s="295"/>
      <c r="E151" s="295"/>
      <c r="F151" s="348" t="s">
        <v>1069</v>
      </c>
      <c r="G151" s="295"/>
      <c r="H151" s="347" t="s">
        <v>1109</v>
      </c>
      <c r="I151" s="347" t="s">
        <v>1071</v>
      </c>
      <c r="J151" s="347">
        <v>120</v>
      </c>
      <c r="K151" s="343"/>
    </row>
    <row r="152" s="1" customFormat="1" ht="15" customHeight="1">
      <c r="B152" s="320"/>
      <c r="C152" s="347" t="s">
        <v>1118</v>
      </c>
      <c r="D152" s="295"/>
      <c r="E152" s="295"/>
      <c r="F152" s="348" t="s">
        <v>1069</v>
      </c>
      <c r="G152" s="295"/>
      <c r="H152" s="347" t="s">
        <v>1129</v>
      </c>
      <c r="I152" s="347" t="s">
        <v>1071</v>
      </c>
      <c r="J152" s="347" t="s">
        <v>1120</v>
      </c>
      <c r="K152" s="343"/>
    </row>
    <row r="153" s="1" customFormat="1" ht="15" customHeight="1">
      <c r="B153" s="320"/>
      <c r="C153" s="347" t="s">
        <v>1017</v>
      </c>
      <c r="D153" s="295"/>
      <c r="E153" s="295"/>
      <c r="F153" s="348" t="s">
        <v>1069</v>
      </c>
      <c r="G153" s="295"/>
      <c r="H153" s="347" t="s">
        <v>1130</v>
      </c>
      <c r="I153" s="347" t="s">
        <v>1071</v>
      </c>
      <c r="J153" s="347" t="s">
        <v>1120</v>
      </c>
      <c r="K153" s="343"/>
    </row>
    <row r="154" s="1" customFormat="1" ht="15" customHeight="1">
      <c r="B154" s="320"/>
      <c r="C154" s="347" t="s">
        <v>1074</v>
      </c>
      <c r="D154" s="295"/>
      <c r="E154" s="295"/>
      <c r="F154" s="348" t="s">
        <v>1075</v>
      </c>
      <c r="G154" s="295"/>
      <c r="H154" s="347" t="s">
        <v>1109</v>
      </c>
      <c r="I154" s="347" t="s">
        <v>1071</v>
      </c>
      <c r="J154" s="347">
        <v>50</v>
      </c>
      <c r="K154" s="343"/>
    </row>
    <row r="155" s="1" customFormat="1" ht="15" customHeight="1">
      <c r="B155" s="320"/>
      <c r="C155" s="347" t="s">
        <v>1077</v>
      </c>
      <c r="D155" s="295"/>
      <c r="E155" s="295"/>
      <c r="F155" s="348" t="s">
        <v>1069</v>
      </c>
      <c r="G155" s="295"/>
      <c r="H155" s="347" t="s">
        <v>1109</v>
      </c>
      <c r="I155" s="347" t="s">
        <v>1079</v>
      </c>
      <c r="J155" s="347"/>
      <c r="K155" s="343"/>
    </row>
    <row r="156" s="1" customFormat="1" ht="15" customHeight="1">
      <c r="B156" s="320"/>
      <c r="C156" s="347" t="s">
        <v>1088</v>
      </c>
      <c r="D156" s="295"/>
      <c r="E156" s="295"/>
      <c r="F156" s="348" t="s">
        <v>1075</v>
      </c>
      <c r="G156" s="295"/>
      <c r="H156" s="347" t="s">
        <v>1109</v>
      </c>
      <c r="I156" s="347" t="s">
        <v>1071</v>
      </c>
      <c r="J156" s="347">
        <v>50</v>
      </c>
      <c r="K156" s="343"/>
    </row>
    <row r="157" s="1" customFormat="1" ht="15" customHeight="1">
      <c r="B157" s="320"/>
      <c r="C157" s="347" t="s">
        <v>1096</v>
      </c>
      <c r="D157" s="295"/>
      <c r="E157" s="295"/>
      <c r="F157" s="348" t="s">
        <v>1075</v>
      </c>
      <c r="G157" s="295"/>
      <c r="H157" s="347" t="s">
        <v>1109</v>
      </c>
      <c r="I157" s="347" t="s">
        <v>1071</v>
      </c>
      <c r="J157" s="347">
        <v>50</v>
      </c>
      <c r="K157" s="343"/>
    </row>
    <row r="158" s="1" customFormat="1" ht="15" customHeight="1">
      <c r="B158" s="320"/>
      <c r="C158" s="347" t="s">
        <v>1094</v>
      </c>
      <c r="D158" s="295"/>
      <c r="E158" s="295"/>
      <c r="F158" s="348" t="s">
        <v>1075</v>
      </c>
      <c r="G158" s="295"/>
      <c r="H158" s="347" t="s">
        <v>1109</v>
      </c>
      <c r="I158" s="347" t="s">
        <v>1071</v>
      </c>
      <c r="J158" s="347">
        <v>50</v>
      </c>
      <c r="K158" s="343"/>
    </row>
    <row r="159" s="1" customFormat="1" ht="15" customHeight="1">
      <c r="B159" s="320"/>
      <c r="C159" s="347" t="s">
        <v>87</v>
      </c>
      <c r="D159" s="295"/>
      <c r="E159" s="295"/>
      <c r="F159" s="348" t="s">
        <v>1069</v>
      </c>
      <c r="G159" s="295"/>
      <c r="H159" s="347" t="s">
        <v>1131</v>
      </c>
      <c r="I159" s="347" t="s">
        <v>1071</v>
      </c>
      <c r="J159" s="347" t="s">
        <v>1132</v>
      </c>
      <c r="K159" s="343"/>
    </row>
    <row r="160" s="1" customFormat="1" ht="15" customHeight="1">
      <c r="B160" s="320"/>
      <c r="C160" s="347" t="s">
        <v>1133</v>
      </c>
      <c r="D160" s="295"/>
      <c r="E160" s="295"/>
      <c r="F160" s="348" t="s">
        <v>1069</v>
      </c>
      <c r="G160" s="295"/>
      <c r="H160" s="347" t="s">
        <v>1134</v>
      </c>
      <c r="I160" s="347" t="s">
        <v>1104</v>
      </c>
      <c r="J160" s="347"/>
      <c r="K160" s="343"/>
    </row>
    <row r="161" s="1" customFormat="1" ht="15" customHeight="1">
      <c r="B161" s="349"/>
      <c r="C161" s="329"/>
      <c r="D161" s="329"/>
      <c r="E161" s="329"/>
      <c r="F161" s="329"/>
      <c r="G161" s="329"/>
      <c r="H161" s="329"/>
      <c r="I161" s="329"/>
      <c r="J161" s="329"/>
      <c r="K161" s="350"/>
    </row>
    <row r="162" s="1" customFormat="1" ht="18.75" customHeight="1">
      <c r="B162" s="331"/>
      <c r="C162" s="341"/>
      <c r="D162" s="341"/>
      <c r="E162" s="341"/>
      <c r="F162" s="351"/>
      <c r="G162" s="341"/>
      <c r="H162" s="341"/>
      <c r="I162" s="341"/>
      <c r="J162" s="341"/>
      <c r="K162" s="331"/>
    </row>
    <row r="163" s="1" customFormat="1" ht="18.75" customHeight="1">
      <c r="B163" s="303"/>
      <c r="C163" s="303"/>
      <c r="D163" s="303"/>
      <c r="E163" s="303"/>
      <c r="F163" s="303"/>
      <c r="G163" s="303"/>
      <c r="H163" s="303"/>
      <c r="I163" s="303"/>
      <c r="J163" s="303"/>
      <c r="K163" s="303"/>
    </row>
    <row r="164" s="1" customFormat="1" ht="7.5" customHeight="1">
      <c r="B164" s="282"/>
      <c r="C164" s="283"/>
      <c r="D164" s="283"/>
      <c r="E164" s="283"/>
      <c r="F164" s="283"/>
      <c r="G164" s="283"/>
      <c r="H164" s="283"/>
      <c r="I164" s="283"/>
      <c r="J164" s="283"/>
      <c r="K164" s="284"/>
    </row>
    <row r="165" s="1" customFormat="1" ht="45" customHeight="1">
      <c r="B165" s="285"/>
      <c r="C165" s="286" t="s">
        <v>1135</v>
      </c>
      <c r="D165" s="286"/>
      <c r="E165" s="286"/>
      <c r="F165" s="286"/>
      <c r="G165" s="286"/>
      <c r="H165" s="286"/>
      <c r="I165" s="286"/>
      <c r="J165" s="286"/>
      <c r="K165" s="287"/>
    </row>
    <row r="166" s="1" customFormat="1" ht="17.25" customHeight="1">
      <c r="B166" s="285"/>
      <c r="C166" s="310" t="s">
        <v>1063</v>
      </c>
      <c r="D166" s="310"/>
      <c r="E166" s="310"/>
      <c r="F166" s="310" t="s">
        <v>1064</v>
      </c>
      <c r="G166" s="352"/>
      <c r="H166" s="353" t="s">
        <v>54</v>
      </c>
      <c r="I166" s="353" t="s">
        <v>57</v>
      </c>
      <c r="J166" s="310" t="s">
        <v>1065</v>
      </c>
      <c r="K166" s="287"/>
    </row>
    <row r="167" s="1" customFormat="1" ht="17.25" customHeight="1">
      <c r="B167" s="288"/>
      <c r="C167" s="312" t="s">
        <v>1066</v>
      </c>
      <c r="D167" s="312"/>
      <c r="E167" s="312"/>
      <c r="F167" s="313" t="s">
        <v>1067</v>
      </c>
      <c r="G167" s="354"/>
      <c r="H167" s="355"/>
      <c r="I167" s="355"/>
      <c r="J167" s="312" t="s">
        <v>1068</v>
      </c>
      <c r="K167" s="290"/>
    </row>
    <row r="168" s="1" customFormat="1" ht="5.25" customHeight="1">
      <c r="B168" s="320"/>
      <c r="C168" s="315"/>
      <c r="D168" s="315"/>
      <c r="E168" s="315"/>
      <c r="F168" s="315"/>
      <c r="G168" s="316"/>
      <c r="H168" s="315"/>
      <c r="I168" s="315"/>
      <c r="J168" s="315"/>
      <c r="K168" s="343"/>
    </row>
    <row r="169" s="1" customFormat="1" ht="15" customHeight="1">
      <c r="B169" s="320"/>
      <c r="C169" s="295" t="s">
        <v>1072</v>
      </c>
      <c r="D169" s="295"/>
      <c r="E169" s="295"/>
      <c r="F169" s="318" t="s">
        <v>1069</v>
      </c>
      <c r="G169" s="295"/>
      <c r="H169" s="295" t="s">
        <v>1109</v>
      </c>
      <c r="I169" s="295" t="s">
        <v>1071</v>
      </c>
      <c r="J169" s="295">
        <v>120</v>
      </c>
      <c r="K169" s="343"/>
    </row>
    <row r="170" s="1" customFormat="1" ht="15" customHeight="1">
      <c r="B170" s="320"/>
      <c r="C170" s="295" t="s">
        <v>1118</v>
      </c>
      <c r="D170" s="295"/>
      <c r="E170" s="295"/>
      <c r="F170" s="318" t="s">
        <v>1069</v>
      </c>
      <c r="G170" s="295"/>
      <c r="H170" s="295" t="s">
        <v>1119</v>
      </c>
      <c r="I170" s="295" t="s">
        <v>1071</v>
      </c>
      <c r="J170" s="295" t="s">
        <v>1120</v>
      </c>
      <c r="K170" s="343"/>
    </row>
    <row r="171" s="1" customFormat="1" ht="15" customHeight="1">
      <c r="B171" s="320"/>
      <c r="C171" s="295" t="s">
        <v>1017</v>
      </c>
      <c r="D171" s="295"/>
      <c r="E171" s="295"/>
      <c r="F171" s="318" t="s">
        <v>1069</v>
      </c>
      <c r="G171" s="295"/>
      <c r="H171" s="295" t="s">
        <v>1136</v>
      </c>
      <c r="I171" s="295" t="s">
        <v>1071</v>
      </c>
      <c r="J171" s="295" t="s">
        <v>1120</v>
      </c>
      <c r="K171" s="343"/>
    </row>
    <row r="172" s="1" customFormat="1" ht="15" customHeight="1">
      <c r="B172" s="320"/>
      <c r="C172" s="295" t="s">
        <v>1074</v>
      </c>
      <c r="D172" s="295"/>
      <c r="E172" s="295"/>
      <c r="F172" s="318" t="s">
        <v>1075</v>
      </c>
      <c r="G172" s="295"/>
      <c r="H172" s="295" t="s">
        <v>1136</v>
      </c>
      <c r="I172" s="295" t="s">
        <v>1071</v>
      </c>
      <c r="J172" s="295">
        <v>50</v>
      </c>
      <c r="K172" s="343"/>
    </row>
    <row r="173" s="1" customFormat="1" ht="15" customHeight="1">
      <c r="B173" s="320"/>
      <c r="C173" s="295" t="s">
        <v>1077</v>
      </c>
      <c r="D173" s="295"/>
      <c r="E173" s="295"/>
      <c r="F173" s="318" t="s">
        <v>1069</v>
      </c>
      <c r="G173" s="295"/>
      <c r="H173" s="295" t="s">
        <v>1136</v>
      </c>
      <c r="I173" s="295" t="s">
        <v>1079</v>
      </c>
      <c r="J173" s="295"/>
      <c r="K173" s="343"/>
    </row>
    <row r="174" s="1" customFormat="1" ht="15" customHeight="1">
      <c r="B174" s="320"/>
      <c r="C174" s="295" t="s">
        <v>1088</v>
      </c>
      <c r="D174" s="295"/>
      <c r="E174" s="295"/>
      <c r="F174" s="318" t="s">
        <v>1075</v>
      </c>
      <c r="G174" s="295"/>
      <c r="H174" s="295" t="s">
        <v>1136</v>
      </c>
      <c r="I174" s="295" t="s">
        <v>1071</v>
      </c>
      <c r="J174" s="295">
        <v>50</v>
      </c>
      <c r="K174" s="343"/>
    </row>
    <row r="175" s="1" customFormat="1" ht="15" customHeight="1">
      <c r="B175" s="320"/>
      <c r="C175" s="295" t="s">
        <v>1096</v>
      </c>
      <c r="D175" s="295"/>
      <c r="E175" s="295"/>
      <c r="F175" s="318" t="s">
        <v>1075</v>
      </c>
      <c r="G175" s="295"/>
      <c r="H175" s="295" t="s">
        <v>1136</v>
      </c>
      <c r="I175" s="295" t="s">
        <v>1071</v>
      </c>
      <c r="J175" s="295">
        <v>50</v>
      </c>
      <c r="K175" s="343"/>
    </row>
    <row r="176" s="1" customFormat="1" ht="15" customHeight="1">
      <c r="B176" s="320"/>
      <c r="C176" s="295" t="s">
        <v>1094</v>
      </c>
      <c r="D176" s="295"/>
      <c r="E176" s="295"/>
      <c r="F176" s="318" t="s">
        <v>1075</v>
      </c>
      <c r="G176" s="295"/>
      <c r="H176" s="295" t="s">
        <v>1136</v>
      </c>
      <c r="I176" s="295" t="s">
        <v>1071</v>
      </c>
      <c r="J176" s="295">
        <v>50</v>
      </c>
      <c r="K176" s="343"/>
    </row>
    <row r="177" s="1" customFormat="1" ht="15" customHeight="1">
      <c r="B177" s="320"/>
      <c r="C177" s="295" t="s">
        <v>113</v>
      </c>
      <c r="D177" s="295"/>
      <c r="E177" s="295"/>
      <c r="F177" s="318" t="s">
        <v>1069</v>
      </c>
      <c r="G177" s="295"/>
      <c r="H177" s="295" t="s">
        <v>1137</v>
      </c>
      <c r="I177" s="295" t="s">
        <v>1138</v>
      </c>
      <c r="J177" s="295"/>
      <c r="K177" s="343"/>
    </row>
    <row r="178" s="1" customFormat="1" ht="15" customHeight="1">
      <c r="B178" s="320"/>
      <c r="C178" s="295" t="s">
        <v>57</v>
      </c>
      <c r="D178" s="295"/>
      <c r="E178" s="295"/>
      <c r="F178" s="318" t="s">
        <v>1069</v>
      </c>
      <c r="G178" s="295"/>
      <c r="H178" s="295" t="s">
        <v>1139</v>
      </c>
      <c r="I178" s="295" t="s">
        <v>1140</v>
      </c>
      <c r="J178" s="295">
        <v>1</v>
      </c>
      <c r="K178" s="343"/>
    </row>
    <row r="179" s="1" customFormat="1" ht="15" customHeight="1">
      <c r="B179" s="320"/>
      <c r="C179" s="295" t="s">
        <v>53</v>
      </c>
      <c r="D179" s="295"/>
      <c r="E179" s="295"/>
      <c r="F179" s="318" t="s">
        <v>1069</v>
      </c>
      <c r="G179" s="295"/>
      <c r="H179" s="295" t="s">
        <v>1141</v>
      </c>
      <c r="I179" s="295" t="s">
        <v>1071</v>
      </c>
      <c r="J179" s="295">
        <v>20</v>
      </c>
      <c r="K179" s="343"/>
    </row>
    <row r="180" s="1" customFormat="1" ht="15" customHeight="1">
      <c r="B180" s="320"/>
      <c r="C180" s="295" t="s">
        <v>54</v>
      </c>
      <c r="D180" s="295"/>
      <c r="E180" s="295"/>
      <c r="F180" s="318" t="s">
        <v>1069</v>
      </c>
      <c r="G180" s="295"/>
      <c r="H180" s="295" t="s">
        <v>1142</v>
      </c>
      <c r="I180" s="295" t="s">
        <v>1071</v>
      </c>
      <c r="J180" s="295">
        <v>255</v>
      </c>
      <c r="K180" s="343"/>
    </row>
    <row r="181" s="1" customFormat="1" ht="15" customHeight="1">
      <c r="B181" s="320"/>
      <c r="C181" s="295" t="s">
        <v>114</v>
      </c>
      <c r="D181" s="295"/>
      <c r="E181" s="295"/>
      <c r="F181" s="318" t="s">
        <v>1069</v>
      </c>
      <c r="G181" s="295"/>
      <c r="H181" s="295" t="s">
        <v>1033</v>
      </c>
      <c r="I181" s="295" t="s">
        <v>1071</v>
      </c>
      <c r="J181" s="295">
        <v>10</v>
      </c>
      <c r="K181" s="343"/>
    </row>
    <row r="182" s="1" customFormat="1" ht="15" customHeight="1">
      <c r="B182" s="320"/>
      <c r="C182" s="295" t="s">
        <v>115</v>
      </c>
      <c r="D182" s="295"/>
      <c r="E182" s="295"/>
      <c r="F182" s="318" t="s">
        <v>1069</v>
      </c>
      <c r="G182" s="295"/>
      <c r="H182" s="295" t="s">
        <v>1143</v>
      </c>
      <c r="I182" s="295" t="s">
        <v>1104</v>
      </c>
      <c r="J182" s="295"/>
      <c r="K182" s="343"/>
    </row>
    <row r="183" s="1" customFormat="1" ht="15" customHeight="1">
      <c r="B183" s="320"/>
      <c r="C183" s="295" t="s">
        <v>1144</v>
      </c>
      <c r="D183" s="295"/>
      <c r="E183" s="295"/>
      <c r="F183" s="318" t="s">
        <v>1069</v>
      </c>
      <c r="G183" s="295"/>
      <c r="H183" s="295" t="s">
        <v>1145</v>
      </c>
      <c r="I183" s="295" t="s">
        <v>1104</v>
      </c>
      <c r="J183" s="295"/>
      <c r="K183" s="343"/>
    </row>
    <row r="184" s="1" customFormat="1" ht="15" customHeight="1">
      <c r="B184" s="320"/>
      <c r="C184" s="295" t="s">
        <v>1133</v>
      </c>
      <c r="D184" s="295"/>
      <c r="E184" s="295"/>
      <c r="F184" s="318" t="s">
        <v>1069</v>
      </c>
      <c r="G184" s="295"/>
      <c r="H184" s="295" t="s">
        <v>1146</v>
      </c>
      <c r="I184" s="295" t="s">
        <v>1104</v>
      </c>
      <c r="J184" s="295"/>
      <c r="K184" s="343"/>
    </row>
    <row r="185" s="1" customFormat="1" ht="15" customHeight="1">
      <c r="B185" s="320"/>
      <c r="C185" s="295" t="s">
        <v>117</v>
      </c>
      <c r="D185" s="295"/>
      <c r="E185" s="295"/>
      <c r="F185" s="318" t="s">
        <v>1075</v>
      </c>
      <c r="G185" s="295"/>
      <c r="H185" s="295" t="s">
        <v>1147</v>
      </c>
      <c r="I185" s="295" t="s">
        <v>1071</v>
      </c>
      <c r="J185" s="295">
        <v>50</v>
      </c>
      <c r="K185" s="343"/>
    </row>
    <row r="186" s="1" customFormat="1" ht="15" customHeight="1">
      <c r="B186" s="320"/>
      <c r="C186" s="295" t="s">
        <v>1148</v>
      </c>
      <c r="D186" s="295"/>
      <c r="E186" s="295"/>
      <c r="F186" s="318" t="s">
        <v>1075</v>
      </c>
      <c r="G186" s="295"/>
      <c r="H186" s="295" t="s">
        <v>1149</v>
      </c>
      <c r="I186" s="295" t="s">
        <v>1150</v>
      </c>
      <c r="J186" s="295"/>
      <c r="K186" s="343"/>
    </row>
    <row r="187" s="1" customFormat="1" ht="15" customHeight="1">
      <c r="B187" s="320"/>
      <c r="C187" s="295" t="s">
        <v>1151</v>
      </c>
      <c r="D187" s="295"/>
      <c r="E187" s="295"/>
      <c r="F187" s="318" t="s">
        <v>1075</v>
      </c>
      <c r="G187" s="295"/>
      <c r="H187" s="295" t="s">
        <v>1152</v>
      </c>
      <c r="I187" s="295" t="s">
        <v>1150</v>
      </c>
      <c r="J187" s="295"/>
      <c r="K187" s="343"/>
    </row>
    <row r="188" s="1" customFormat="1" ht="15" customHeight="1">
      <c r="B188" s="320"/>
      <c r="C188" s="295" t="s">
        <v>1153</v>
      </c>
      <c r="D188" s="295"/>
      <c r="E188" s="295"/>
      <c r="F188" s="318" t="s">
        <v>1075</v>
      </c>
      <c r="G188" s="295"/>
      <c r="H188" s="295" t="s">
        <v>1154</v>
      </c>
      <c r="I188" s="295" t="s">
        <v>1150</v>
      </c>
      <c r="J188" s="295"/>
      <c r="K188" s="343"/>
    </row>
    <row r="189" s="1" customFormat="1" ht="15" customHeight="1">
      <c r="B189" s="320"/>
      <c r="C189" s="356" t="s">
        <v>1155</v>
      </c>
      <c r="D189" s="295"/>
      <c r="E189" s="295"/>
      <c r="F189" s="318" t="s">
        <v>1075</v>
      </c>
      <c r="G189" s="295"/>
      <c r="H189" s="295" t="s">
        <v>1156</v>
      </c>
      <c r="I189" s="295" t="s">
        <v>1157</v>
      </c>
      <c r="J189" s="357" t="s">
        <v>1158</v>
      </c>
      <c r="K189" s="343"/>
    </row>
    <row r="190" s="18" customFormat="1" ht="15" customHeight="1">
      <c r="B190" s="358"/>
      <c r="C190" s="359" t="s">
        <v>1159</v>
      </c>
      <c r="D190" s="360"/>
      <c r="E190" s="360"/>
      <c r="F190" s="361" t="s">
        <v>1075</v>
      </c>
      <c r="G190" s="360"/>
      <c r="H190" s="360" t="s">
        <v>1160</v>
      </c>
      <c r="I190" s="360" t="s">
        <v>1157</v>
      </c>
      <c r="J190" s="362" t="s">
        <v>1158</v>
      </c>
      <c r="K190" s="363"/>
    </row>
    <row r="191" s="1" customFormat="1" ht="15" customHeight="1">
      <c r="B191" s="320"/>
      <c r="C191" s="356" t="s">
        <v>42</v>
      </c>
      <c r="D191" s="295"/>
      <c r="E191" s="295"/>
      <c r="F191" s="318" t="s">
        <v>1069</v>
      </c>
      <c r="G191" s="295"/>
      <c r="H191" s="292" t="s">
        <v>1161</v>
      </c>
      <c r="I191" s="295" t="s">
        <v>1162</v>
      </c>
      <c r="J191" s="295"/>
      <c r="K191" s="343"/>
    </row>
    <row r="192" s="1" customFormat="1" ht="15" customHeight="1">
      <c r="B192" s="320"/>
      <c r="C192" s="356" t="s">
        <v>1163</v>
      </c>
      <c r="D192" s="295"/>
      <c r="E192" s="295"/>
      <c r="F192" s="318" t="s">
        <v>1069</v>
      </c>
      <c r="G192" s="295"/>
      <c r="H192" s="295" t="s">
        <v>1164</v>
      </c>
      <c r="I192" s="295" t="s">
        <v>1104</v>
      </c>
      <c r="J192" s="295"/>
      <c r="K192" s="343"/>
    </row>
    <row r="193" s="1" customFormat="1" ht="15" customHeight="1">
      <c r="B193" s="320"/>
      <c r="C193" s="356" t="s">
        <v>1165</v>
      </c>
      <c r="D193" s="295"/>
      <c r="E193" s="295"/>
      <c r="F193" s="318" t="s">
        <v>1069</v>
      </c>
      <c r="G193" s="295"/>
      <c r="H193" s="295" t="s">
        <v>1166</v>
      </c>
      <c r="I193" s="295" t="s">
        <v>1104</v>
      </c>
      <c r="J193" s="295"/>
      <c r="K193" s="343"/>
    </row>
    <row r="194" s="1" customFormat="1" ht="15" customHeight="1">
      <c r="B194" s="320"/>
      <c r="C194" s="356" t="s">
        <v>1167</v>
      </c>
      <c r="D194" s="295"/>
      <c r="E194" s="295"/>
      <c r="F194" s="318" t="s">
        <v>1075</v>
      </c>
      <c r="G194" s="295"/>
      <c r="H194" s="295" t="s">
        <v>1168</v>
      </c>
      <c r="I194" s="295" t="s">
        <v>1104</v>
      </c>
      <c r="J194" s="295"/>
      <c r="K194" s="343"/>
    </row>
    <row r="195" s="1" customFormat="1" ht="15" customHeight="1">
      <c r="B195" s="349"/>
      <c r="C195" s="364"/>
      <c r="D195" s="329"/>
      <c r="E195" s="329"/>
      <c r="F195" s="329"/>
      <c r="G195" s="329"/>
      <c r="H195" s="329"/>
      <c r="I195" s="329"/>
      <c r="J195" s="329"/>
      <c r="K195" s="350"/>
    </row>
    <row r="196" s="1" customFormat="1" ht="18.75" customHeight="1">
      <c r="B196" s="331"/>
      <c r="C196" s="341"/>
      <c r="D196" s="341"/>
      <c r="E196" s="341"/>
      <c r="F196" s="351"/>
      <c r="G196" s="341"/>
      <c r="H196" s="341"/>
      <c r="I196" s="341"/>
      <c r="J196" s="341"/>
      <c r="K196" s="331"/>
    </row>
    <row r="197" s="1" customFormat="1" ht="18.75" customHeight="1">
      <c r="B197" s="331"/>
      <c r="C197" s="341"/>
      <c r="D197" s="341"/>
      <c r="E197" s="341"/>
      <c r="F197" s="351"/>
      <c r="G197" s="341"/>
      <c r="H197" s="341"/>
      <c r="I197" s="341"/>
      <c r="J197" s="341"/>
      <c r="K197" s="331"/>
    </row>
    <row r="198" s="1" customFormat="1" ht="18.75" customHeight="1">
      <c r="B198" s="303"/>
      <c r="C198" s="303"/>
      <c r="D198" s="303"/>
      <c r="E198" s="303"/>
      <c r="F198" s="303"/>
      <c r="G198" s="303"/>
      <c r="H198" s="303"/>
      <c r="I198" s="303"/>
      <c r="J198" s="303"/>
      <c r="K198" s="303"/>
    </row>
    <row r="199" s="1" customFormat="1" ht="13.5">
      <c r="B199" s="282"/>
      <c r="C199" s="283"/>
      <c r="D199" s="283"/>
      <c r="E199" s="283"/>
      <c r="F199" s="283"/>
      <c r="G199" s="283"/>
      <c r="H199" s="283"/>
      <c r="I199" s="283"/>
      <c r="J199" s="283"/>
      <c r="K199" s="284"/>
    </row>
    <row r="200" s="1" customFormat="1" ht="21">
      <c r="B200" s="285"/>
      <c r="C200" s="286" t="s">
        <v>1169</v>
      </c>
      <c r="D200" s="286"/>
      <c r="E200" s="286"/>
      <c r="F200" s="286"/>
      <c r="G200" s="286"/>
      <c r="H200" s="286"/>
      <c r="I200" s="286"/>
      <c r="J200" s="286"/>
      <c r="K200" s="287"/>
    </row>
    <row r="201" s="1" customFormat="1" ht="25.5" customHeight="1">
      <c r="B201" s="285"/>
      <c r="C201" s="365" t="s">
        <v>1170</v>
      </c>
      <c r="D201" s="365"/>
      <c r="E201" s="365"/>
      <c r="F201" s="365" t="s">
        <v>1171</v>
      </c>
      <c r="G201" s="366"/>
      <c r="H201" s="365" t="s">
        <v>1172</v>
      </c>
      <c r="I201" s="365"/>
      <c r="J201" s="365"/>
      <c r="K201" s="287"/>
    </row>
    <row r="202" s="1" customFormat="1" ht="5.25" customHeight="1">
      <c r="B202" s="320"/>
      <c r="C202" s="315"/>
      <c r="D202" s="315"/>
      <c r="E202" s="315"/>
      <c r="F202" s="315"/>
      <c r="G202" s="341"/>
      <c r="H202" s="315"/>
      <c r="I202" s="315"/>
      <c r="J202" s="315"/>
      <c r="K202" s="343"/>
    </row>
    <row r="203" s="1" customFormat="1" ht="15" customHeight="1">
      <c r="B203" s="320"/>
      <c r="C203" s="295" t="s">
        <v>1162</v>
      </c>
      <c r="D203" s="295"/>
      <c r="E203" s="295"/>
      <c r="F203" s="318" t="s">
        <v>43</v>
      </c>
      <c r="G203" s="295"/>
      <c r="H203" s="295" t="s">
        <v>1173</v>
      </c>
      <c r="I203" s="295"/>
      <c r="J203" s="295"/>
      <c r="K203" s="343"/>
    </row>
    <row r="204" s="1" customFormat="1" ht="15" customHeight="1">
      <c r="B204" s="320"/>
      <c r="C204" s="295"/>
      <c r="D204" s="295"/>
      <c r="E204" s="295"/>
      <c r="F204" s="318" t="s">
        <v>44</v>
      </c>
      <c r="G204" s="295"/>
      <c r="H204" s="295" t="s">
        <v>1174</v>
      </c>
      <c r="I204" s="295"/>
      <c r="J204" s="295"/>
      <c r="K204" s="343"/>
    </row>
    <row r="205" s="1" customFormat="1" ht="15" customHeight="1">
      <c r="B205" s="320"/>
      <c r="C205" s="295"/>
      <c r="D205" s="295"/>
      <c r="E205" s="295"/>
      <c r="F205" s="318" t="s">
        <v>47</v>
      </c>
      <c r="G205" s="295"/>
      <c r="H205" s="295" t="s">
        <v>1175</v>
      </c>
      <c r="I205" s="295"/>
      <c r="J205" s="295"/>
      <c r="K205" s="343"/>
    </row>
    <row r="206" s="1" customFormat="1" ht="15" customHeight="1">
      <c r="B206" s="320"/>
      <c r="C206" s="295"/>
      <c r="D206" s="295"/>
      <c r="E206" s="295"/>
      <c r="F206" s="318" t="s">
        <v>45</v>
      </c>
      <c r="G206" s="295"/>
      <c r="H206" s="295" t="s">
        <v>1176</v>
      </c>
      <c r="I206" s="295"/>
      <c r="J206" s="295"/>
      <c r="K206" s="343"/>
    </row>
    <row r="207" s="1" customFormat="1" ht="15" customHeight="1">
      <c r="B207" s="320"/>
      <c r="C207" s="295"/>
      <c r="D207" s="295"/>
      <c r="E207" s="295"/>
      <c r="F207" s="318" t="s">
        <v>46</v>
      </c>
      <c r="G207" s="295"/>
      <c r="H207" s="295" t="s">
        <v>1177</v>
      </c>
      <c r="I207" s="295"/>
      <c r="J207" s="295"/>
      <c r="K207" s="343"/>
    </row>
    <row r="208" s="1" customFormat="1" ht="15" customHeight="1">
      <c r="B208" s="320"/>
      <c r="C208" s="295"/>
      <c r="D208" s="295"/>
      <c r="E208" s="295"/>
      <c r="F208" s="318"/>
      <c r="G208" s="295"/>
      <c r="H208" s="295"/>
      <c r="I208" s="295"/>
      <c r="J208" s="295"/>
      <c r="K208" s="343"/>
    </row>
    <row r="209" s="1" customFormat="1" ht="15" customHeight="1">
      <c r="B209" s="320"/>
      <c r="C209" s="295" t="s">
        <v>1116</v>
      </c>
      <c r="D209" s="295"/>
      <c r="E209" s="295"/>
      <c r="F209" s="318" t="s">
        <v>79</v>
      </c>
      <c r="G209" s="295"/>
      <c r="H209" s="295" t="s">
        <v>1178</v>
      </c>
      <c r="I209" s="295"/>
      <c r="J209" s="295"/>
      <c r="K209" s="343"/>
    </row>
    <row r="210" s="1" customFormat="1" ht="15" customHeight="1">
      <c r="B210" s="320"/>
      <c r="C210" s="295"/>
      <c r="D210" s="295"/>
      <c r="E210" s="295"/>
      <c r="F210" s="318" t="s">
        <v>1013</v>
      </c>
      <c r="G210" s="295"/>
      <c r="H210" s="295" t="s">
        <v>1014</v>
      </c>
      <c r="I210" s="295"/>
      <c r="J210" s="295"/>
      <c r="K210" s="343"/>
    </row>
    <row r="211" s="1" customFormat="1" ht="15" customHeight="1">
      <c r="B211" s="320"/>
      <c r="C211" s="295"/>
      <c r="D211" s="295"/>
      <c r="E211" s="295"/>
      <c r="F211" s="318" t="s">
        <v>1011</v>
      </c>
      <c r="G211" s="295"/>
      <c r="H211" s="295" t="s">
        <v>1179</v>
      </c>
      <c r="I211" s="295"/>
      <c r="J211" s="295"/>
      <c r="K211" s="343"/>
    </row>
    <row r="212" s="1" customFormat="1" ht="15" customHeight="1">
      <c r="B212" s="367"/>
      <c r="C212" s="295"/>
      <c r="D212" s="295"/>
      <c r="E212" s="295"/>
      <c r="F212" s="318" t="s">
        <v>1015</v>
      </c>
      <c r="G212" s="356"/>
      <c r="H212" s="347" t="s">
        <v>1016</v>
      </c>
      <c r="I212" s="347"/>
      <c r="J212" s="347"/>
      <c r="K212" s="368"/>
    </row>
    <row r="213" s="1" customFormat="1" ht="15" customHeight="1">
      <c r="B213" s="367"/>
      <c r="C213" s="295"/>
      <c r="D213" s="295"/>
      <c r="E213" s="295"/>
      <c r="F213" s="318" t="s">
        <v>923</v>
      </c>
      <c r="G213" s="356"/>
      <c r="H213" s="347" t="s">
        <v>1180</v>
      </c>
      <c r="I213" s="347"/>
      <c r="J213" s="347"/>
      <c r="K213" s="368"/>
    </row>
    <row r="214" s="1" customFormat="1" ht="15" customHeight="1">
      <c r="B214" s="367"/>
      <c r="C214" s="295"/>
      <c r="D214" s="295"/>
      <c r="E214" s="295"/>
      <c r="F214" s="318"/>
      <c r="G214" s="356"/>
      <c r="H214" s="347"/>
      <c r="I214" s="347"/>
      <c r="J214" s="347"/>
      <c r="K214" s="368"/>
    </row>
    <row r="215" s="1" customFormat="1" ht="15" customHeight="1">
      <c r="B215" s="367"/>
      <c r="C215" s="295" t="s">
        <v>1140</v>
      </c>
      <c r="D215" s="295"/>
      <c r="E215" s="295"/>
      <c r="F215" s="318">
        <v>1</v>
      </c>
      <c r="G215" s="356"/>
      <c r="H215" s="347" t="s">
        <v>1181</v>
      </c>
      <c r="I215" s="347"/>
      <c r="J215" s="347"/>
      <c r="K215" s="368"/>
    </row>
    <row r="216" s="1" customFormat="1" ht="15" customHeight="1">
      <c r="B216" s="367"/>
      <c r="C216" s="295"/>
      <c r="D216" s="295"/>
      <c r="E216" s="295"/>
      <c r="F216" s="318">
        <v>2</v>
      </c>
      <c r="G216" s="356"/>
      <c r="H216" s="347" t="s">
        <v>1182</v>
      </c>
      <c r="I216" s="347"/>
      <c r="J216" s="347"/>
      <c r="K216" s="368"/>
    </row>
    <row r="217" s="1" customFormat="1" ht="15" customHeight="1">
      <c r="B217" s="367"/>
      <c r="C217" s="295"/>
      <c r="D217" s="295"/>
      <c r="E217" s="295"/>
      <c r="F217" s="318">
        <v>3</v>
      </c>
      <c r="G217" s="356"/>
      <c r="H217" s="347" t="s">
        <v>1183</v>
      </c>
      <c r="I217" s="347"/>
      <c r="J217" s="347"/>
      <c r="K217" s="368"/>
    </row>
    <row r="218" s="1" customFormat="1" ht="15" customHeight="1">
      <c r="B218" s="367"/>
      <c r="C218" s="295"/>
      <c r="D218" s="295"/>
      <c r="E218" s="295"/>
      <c r="F218" s="318">
        <v>4</v>
      </c>
      <c r="G218" s="356"/>
      <c r="H218" s="347" t="s">
        <v>1184</v>
      </c>
      <c r="I218" s="347"/>
      <c r="J218" s="347"/>
      <c r="K218" s="368"/>
    </row>
    <row r="219" s="1" customFormat="1" ht="12.75" customHeight="1">
      <c r="B219" s="369"/>
      <c r="C219" s="370"/>
      <c r="D219" s="370"/>
      <c r="E219" s="370"/>
      <c r="F219" s="370"/>
      <c r="G219" s="370"/>
      <c r="H219" s="370"/>
      <c r="I219" s="370"/>
      <c r="J219" s="370"/>
      <c r="K219" s="371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Daniela Hahnová</dc:creator>
  <cp:lastModifiedBy>Daniela Hahnová</cp:lastModifiedBy>
  <dcterms:created xsi:type="dcterms:W3CDTF">2025-09-11T12:25:19Z</dcterms:created>
  <dcterms:modified xsi:type="dcterms:W3CDTF">2025-09-11T12:25:21Z</dcterms:modified>
</cp:coreProperties>
</file>